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Year 2021_March Exam\Note\Solution\Old\To be sent to IT\CM1\"/>
    </mc:Choice>
  </mc:AlternateContent>
  <bookViews>
    <workbookView xWindow="-105" yWindow="-105" windowWidth="19425" windowHeight="10425" tabRatio="877"/>
  </bookViews>
  <sheets>
    <sheet name="Q1 Data" sheetId="1" r:id="rId1"/>
    <sheet name="Q1 (i)" sheetId="2" r:id="rId2"/>
    <sheet name="Q1 (i) Bank A" sheetId="3" r:id="rId3"/>
    <sheet name="Q1 (ii) Bank B" sheetId="6" r:id="rId4"/>
    <sheet name="Q1 (iii) (a)" sheetId="7" r:id="rId5"/>
    <sheet name="Q1 (iii) (b)" sheetId="12" r:id="rId6"/>
    <sheet name="Q1 (iv)" sheetId="8" r:id="rId7"/>
    <sheet name="Q1 (v)" sheetId="9" r:id="rId8"/>
    <sheet name="Q2 - Data" sheetId="13" r:id="rId9"/>
    <sheet name="Q2 (i)" sheetId="14" r:id="rId10"/>
    <sheet name="Q2 (ii)" sheetId="15" r:id="rId11"/>
    <sheet name="Q2 (iii)" sheetId="16" r:id="rId12"/>
    <sheet name="Q2 (iv)" sheetId="17" r:id="rId13"/>
    <sheet name="Q2 (v)" sheetId="18" r:id="rId14"/>
    <sheet name="Q2 (vi)" sheetId="19" r:id="rId15"/>
    <sheet name="Q2 (vii)" sheetId="20" r:id="rId16"/>
    <sheet name="Q2 (viii)" sheetId="21" r:id="rId17"/>
  </sheet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 i="14" l="1"/>
  <c r="F6" i="14"/>
  <c r="C9" i="21" l="1"/>
  <c r="D9" i="21"/>
  <c r="E9" i="21"/>
  <c r="C10" i="21"/>
  <c r="C11" i="21" s="1"/>
  <c r="D10" i="21"/>
  <c r="D11" i="21"/>
  <c r="K2" i="20"/>
  <c r="B6" i="20"/>
  <c r="C6" i="20"/>
  <c r="A7" i="20"/>
  <c r="C7" i="20"/>
  <c r="F7" i="20"/>
  <c r="F8" i="20" s="1"/>
  <c r="F9" i="20" s="1"/>
  <c r="F10" i="20" s="1"/>
  <c r="F11" i="20" s="1"/>
  <c r="F12" i="20" s="1"/>
  <c r="F13" i="20" s="1"/>
  <c r="F14" i="20" s="1"/>
  <c r="F15" i="20" s="1"/>
  <c r="F16" i="20" s="1"/>
  <c r="F17" i="20" s="1"/>
  <c r="F18" i="20" s="1"/>
  <c r="F19" i="20" s="1"/>
  <c r="F20" i="20" s="1"/>
  <c r="F21" i="20" s="1"/>
  <c r="F22" i="20" s="1"/>
  <c r="F23" i="20" s="1"/>
  <c r="F24" i="20" s="1"/>
  <c r="F25" i="20" s="1"/>
  <c r="F26" i="20" s="1"/>
  <c r="H7" i="20"/>
  <c r="H8" i="20" s="1"/>
  <c r="H9" i="20" s="1"/>
  <c r="H10" i="20" s="1"/>
  <c r="H11" i="20" s="1"/>
  <c r="H12" i="20" s="1"/>
  <c r="H13" i="20" s="1"/>
  <c r="H14" i="20" s="1"/>
  <c r="H15" i="20" s="1"/>
  <c r="H16" i="20" s="1"/>
  <c r="H17" i="20" s="1"/>
  <c r="H18" i="20" s="1"/>
  <c r="H19" i="20" s="1"/>
  <c r="H20" i="20" s="1"/>
  <c r="H21" i="20" s="1"/>
  <c r="H22" i="20" s="1"/>
  <c r="H23" i="20" s="1"/>
  <c r="H24" i="20" s="1"/>
  <c r="H25" i="20" s="1"/>
  <c r="H26" i="20" s="1"/>
  <c r="A8" i="20"/>
  <c r="A9" i="20" s="1"/>
  <c r="A10" i="20" s="1"/>
  <c r="A11" i="20" s="1"/>
  <c r="A12" i="20" s="1"/>
  <c r="A13" i="20" s="1"/>
  <c r="A14" i="20" s="1"/>
  <c r="A15" i="20" s="1"/>
  <c r="A16" i="20" s="1"/>
  <c r="A17" i="20" s="1"/>
  <c r="A18" i="20" s="1"/>
  <c r="A19" i="20" s="1"/>
  <c r="A20" i="20" s="1"/>
  <c r="A21" i="20" s="1"/>
  <c r="A22" i="20" s="1"/>
  <c r="A23" i="20" s="1"/>
  <c r="A24" i="20" s="1"/>
  <c r="A25" i="20" s="1"/>
  <c r="A26" i="20" s="1"/>
  <c r="C8" i="20"/>
  <c r="C9" i="20"/>
  <c r="C10" i="20"/>
  <c r="C11" i="20"/>
  <c r="C12" i="20"/>
  <c r="C13" i="20"/>
  <c r="C14" i="20"/>
  <c r="C15" i="20"/>
  <c r="C16" i="20"/>
  <c r="C17" i="20"/>
  <c r="B18" i="20"/>
  <c r="C18" i="20"/>
  <c r="C19" i="20"/>
  <c r="C20" i="20"/>
  <c r="C21" i="20"/>
  <c r="C22" i="20"/>
  <c r="C23" i="20"/>
  <c r="D23" i="20"/>
  <c r="C24" i="20"/>
  <c r="C25" i="20"/>
  <c r="B26" i="20"/>
  <c r="C26" i="20"/>
  <c r="K3" i="19"/>
  <c r="E9" i="19"/>
  <c r="A10" i="19"/>
  <c r="A11" i="19" s="1"/>
  <c r="E10" i="19"/>
  <c r="B20" i="19"/>
  <c r="D17" i="20" s="1"/>
  <c r="B21" i="19"/>
  <c r="D18" i="20" s="1"/>
  <c r="B22" i="19"/>
  <c r="D19" i="20" s="1"/>
  <c r="B23" i="19"/>
  <c r="B24" i="19"/>
  <c r="B25" i="19"/>
  <c r="D22" i="20" s="1"/>
  <c r="B26" i="19"/>
  <c r="B27" i="19"/>
  <c r="D24" i="20" s="1"/>
  <c r="B28" i="19"/>
  <c r="D25" i="20" s="1"/>
  <c r="B29" i="19"/>
  <c r="D26" i="20" s="1"/>
  <c r="E6" i="18"/>
  <c r="J6" i="18" s="1"/>
  <c r="F6" i="18"/>
  <c r="A7" i="18"/>
  <c r="E7" i="18" s="1"/>
  <c r="B7" i="18"/>
  <c r="B8" i="18"/>
  <c r="B8" i="20" s="1"/>
  <c r="B9" i="18"/>
  <c r="B10" i="18"/>
  <c r="B10" i="20" s="1"/>
  <c r="B11" i="18"/>
  <c r="B11" i="20" s="1"/>
  <c r="B12" i="18"/>
  <c r="B13" i="18"/>
  <c r="B14" i="18"/>
  <c r="B15" i="18"/>
  <c r="B15" i="20" s="1"/>
  <c r="B16" i="18"/>
  <c r="B16" i="20" s="1"/>
  <c r="B17" i="18"/>
  <c r="B17" i="20" s="1"/>
  <c r="B18" i="18"/>
  <c r="B19" i="18"/>
  <c r="B19" i="20" s="1"/>
  <c r="B20" i="18"/>
  <c r="B21" i="18"/>
  <c r="B22" i="18"/>
  <c r="B22" i="20" s="1"/>
  <c r="B23" i="18"/>
  <c r="B23" i="20" s="1"/>
  <c r="B24" i="18"/>
  <c r="B24" i="20" s="1"/>
  <c r="B25" i="18"/>
  <c r="B25" i="20" s="1"/>
  <c r="C3" i="17"/>
  <c r="C4" i="17"/>
  <c r="C11" i="17" s="1"/>
  <c r="M11" i="17" s="1"/>
  <c r="C7" i="17"/>
  <c r="I11" i="17" s="1"/>
  <c r="J11" i="17" s="1"/>
  <c r="C8" i="17"/>
  <c r="E11" i="17"/>
  <c r="R11" i="17"/>
  <c r="B12" i="17"/>
  <c r="B13" i="17" s="1"/>
  <c r="C12" i="17"/>
  <c r="G12" i="17"/>
  <c r="G13" i="17" s="1"/>
  <c r="G14" i="17" s="1"/>
  <c r="G15" i="17" s="1"/>
  <c r="G16" i="17" s="1"/>
  <c r="G17" i="17" s="1"/>
  <c r="G18" i="17" s="1"/>
  <c r="G19" i="17" s="1"/>
  <c r="G20" i="17" s="1"/>
  <c r="G21" i="17" s="1"/>
  <c r="G22" i="17" s="1"/>
  <c r="G23" i="17" s="1"/>
  <c r="G24" i="17" s="1"/>
  <c r="G25" i="17" s="1"/>
  <c r="G26" i="17" s="1"/>
  <c r="R12" i="17"/>
  <c r="R13" i="17"/>
  <c r="R14" i="17"/>
  <c r="R15" i="17"/>
  <c r="R16" i="17"/>
  <c r="R17" i="17"/>
  <c r="R18" i="17"/>
  <c r="R19" i="17"/>
  <c r="R20" i="17"/>
  <c r="R21" i="17"/>
  <c r="R22" i="17"/>
  <c r="R23" i="17"/>
  <c r="R24" i="17"/>
  <c r="I26" i="17"/>
  <c r="C6" i="16"/>
  <c r="C7" i="16"/>
  <c r="C8" i="16" s="1"/>
  <c r="C9" i="16" s="1"/>
  <c r="C10" i="16" s="1"/>
  <c r="C11" i="16" s="1"/>
  <c r="C12" i="16" s="1"/>
  <c r="C13" i="16" s="1"/>
  <c r="C14" i="16" s="1"/>
  <c r="C15" i="16" s="1"/>
  <c r="C16" i="16" s="1"/>
  <c r="C17" i="16" s="1"/>
  <c r="C18" i="16" s="1"/>
  <c r="C19" i="16" s="1"/>
  <c r="C4" i="15"/>
  <c r="C5" i="15"/>
  <c r="C5" i="17" s="1"/>
  <c r="C11" i="15"/>
  <c r="M11" i="15" s="1"/>
  <c r="Q11" i="15" s="1"/>
  <c r="E11" i="15"/>
  <c r="I11" i="15"/>
  <c r="J11" i="15" s="1"/>
  <c r="B12" i="15"/>
  <c r="B13" i="15" s="1"/>
  <c r="D13" i="15" s="1"/>
  <c r="E12" i="15"/>
  <c r="G12" i="15"/>
  <c r="G13" i="15" s="1"/>
  <c r="G14" i="15" s="1"/>
  <c r="G15" i="15" s="1"/>
  <c r="G16" i="15" s="1"/>
  <c r="G17" i="15" s="1"/>
  <c r="G18" i="15" s="1"/>
  <c r="G19" i="15" s="1"/>
  <c r="G20" i="15" s="1"/>
  <c r="G21" i="15" s="1"/>
  <c r="G22" i="15" s="1"/>
  <c r="G23" i="15" s="1"/>
  <c r="G24" i="15" s="1"/>
  <c r="G25" i="15" s="1"/>
  <c r="G26" i="15" s="1"/>
  <c r="I26" i="15"/>
  <c r="G6" i="14"/>
  <c r="E7" i="14"/>
  <c r="E8" i="14" s="1"/>
  <c r="E9" i="14" s="1"/>
  <c r="E10" i="14" s="1"/>
  <c r="E11" i="14" s="1"/>
  <c r="E12" i="14" s="1"/>
  <c r="E13" i="14" s="1"/>
  <c r="E14" i="14" s="1"/>
  <c r="E15" i="14" s="1"/>
  <c r="E16" i="14" s="1"/>
  <c r="E17" i="14" s="1"/>
  <c r="E18" i="14" s="1"/>
  <c r="E19" i="14" s="1"/>
  <c r="E20" i="14" s="1"/>
  <c r="E21" i="14" s="1"/>
  <c r="F15" i="14" s="1"/>
  <c r="G15" i="14" s="1"/>
  <c r="I20" i="15" s="1"/>
  <c r="G21" i="14"/>
  <c r="A6" i="13"/>
  <c r="A7" i="13" s="1"/>
  <c r="A8" i="13" s="1"/>
  <c r="A9" i="13" s="1"/>
  <c r="A10" i="13" s="1"/>
  <c r="A11" i="13" s="1"/>
  <c r="A12" i="13" s="1"/>
  <c r="A13" i="13" s="1"/>
  <c r="A14" i="13" s="1"/>
  <c r="A15" i="13" s="1"/>
  <c r="A16" i="13" s="1"/>
  <c r="A17" i="13" s="1"/>
  <c r="A18" i="13" s="1"/>
  <c r="A19" i="13" s="1"/>
  <c r="A20" i="13" s="1"/>
  <c r="A21" i="13" s="1"/>
  <c r="A22" i="13" s="1"/>
  <c r="A23" i="13" s="1"/>
  <c r="A24" i="13" s="1"/>
  <c r="A25" i="13" s="1"/>
  <c r="E13" i="17" l="1"/>
  <c r="D13" i="17"/>
  <c r="E11" i="19"/>
  <c r="A12" i="19"/>
  <c r="K11" i="15"/>
  <c r="H12" i="15" s="1"/>
  <c r="D12" i="15"/>
  <c r="N12" i="15" s="1"/>
  <c r="G7" i="18"/>
  <c r="A8" i="18"/>
  <c r="A9" i="18" s="1"/>
  <c r="B7" i="20"/>
  <c r="E10" i="21"/>
  <c r="F7" i="18"/>
  <c r="C12" i="15"/>
  <c r="F16" i="14"/>
  <c r="G16" i="14" s="1"/>
  <c r="I21" i="15" s="1"/>
  <c r="F20" i="14"/>
  <c r="G20" i="14" s="1"/>
  <c r="I25" i="15" s="1"/>
  <c r="F12" i="14"/>
  <c r="G12" i="14" s="1"/>
  <c r="I17" i="15" s="1"/>
  <c r="F19" i="14"/>
  <c r="G19" i="14" s="1"/>
  <c r="I24" i="15" s="1"/>
  <c r="F11" i="14"/>
  <c r="G11" i="14" s="1"/>
  <c r="I16" i="15" s="1"/>
  <c r="F18" i="14"/>
  <c r="G18" i="14" s="1"/>
  <c r="I23" i="15" s="1"/>
  <c r="F10" i="14"/>
  <c r="G10" i="14" s="1"/>
  <c r="I15" i="15" s="1"/>
  <c r="F7" i="14"/>
  <c r="G7" i="14" s="1"/>
  <c r="I12" i="15" s="1"/>
  <c r="F14" i="14"/>
  <c r="G14" i="14" s="1"/>
  <c r="I19" i="15" s="1"/>
  <c r="F9" i="14"/>
  <c r="G9" i="14" s="1"/>
  <c r="I14" i="15" s="1"/>
  <c r="F13" i="14"/>
  <c r="G13" i="14" s="1"/>
  <c r="I18" i="15" s="1"/>
  <c r="F8" i="14"/>
  <c r="G8" i="14" s="1"/>
  <c r="I13" i="15" s="1"/>
  <c r="F17" i="14"/>
  <c r="G17" i="14" s="1"/>
  <c r="I22" i="15" s="1"/>
  <c r="I20" i="17"/>
  <c r="I17" i="17"/>
  <c r="D20" i="20"/>
  <c r="C13" i="15"/>
  <c r="E13" i="15"/>
  <c r="B12" i="20"/>
  <c r="J12" i="15"/>
  <c r="N13" i="15" s="1"/>
  <c r="I16" i="17"/>
  <c r="I24" i="17"/>
  <c r="I15" i="17"/>
  <c r="I23" i="17"/>
  <c r="I13" i="17"/>
  <c r="I21" i="17"/>
  <c r="I25" i="17"/>
  <c r="I14" i="17"/>
  <c r="I18" i="17"/>
  <c r="I19" i="17"/>
  <c r="I12" i="17"/>
  <c r="I22" i="17"/>
  <c r="B14" i="15"/>
  <c r="K12" i="15"/>
  <c r="H13" i="15" s="1"/>
  <c r="M12" i="15"/>
  <c r="Q12" i="15" s="1"/>
  <c r="B14" i="20"/>
  <c r="A13" i="19"/>
  <c r="E12" i="19"/>
  <c r="K11" i="17"/>
  <c r="H12" i="17" s="1"/>
  <c r="M12" i="17" s="1"/>
  <c r="B9" i="20"/>
  <c r="M2" i="20" s="1"/>
  <c r="B13" i="20"/>
  <c r="E8" i="18"/>
  <c r="D21" i="20"/>
  <c r="B14" i="17"/>
  <c r="C13" i="17"/>
  <c r="B21" i="20"/>
  <c r="A10" i="18"/>
  <c r="E9" i="18"/>
  <c r="F9" i="18" s="1"/>
  <c r="G6" i="18"/>
  <c r="I6" i="18"/>
  <c r="M3" i="20"/>
  <c r="E11" i="21"/>
  <c r="F11" i="21" s="1"/>
  <c r="D7" i="21" s="1"/>
  <c r="D12" i="17"/>
  <c r="N12" i="17" s="1"/>
  <c r="E12" i="17"/>
  <c r="I8" i="18"/>
  <c r="I7" i="18"/>
  <c r="J7" i="18"/>
  <c r="L3" i="20"/>
  <c r="B20" i="20"/>
  <c r="K3" i="20"/>
  <c r="O12" i="15" l="1"/>
  <c r="R12" i="15" s="1"/>
  <c r="S12" i="15" s="1"/>
  <c r="D7" i="16" s="1"/>
  <c r="O11" i="15"/>
  <c r="R11" i="15" s="1"/>
  <c r="S11" i="15" s="1"/>
  <c r="D6" i="16" s="1"/>
  <c r="L2" i="20"/>
  <c r="F4" i="21" s="1"/>
  <c r="O11" i="17"/>
  <c r="P11" i="17" s="1"/>
  <c r="G4" i="21"/>
  <c r="N3" i="20"/>
  <c r="K13" i="15"/>
  <c r="H14" i="15" s="1"/>
  <c r="M13" i="15"/>
  <c r="Q13" i="15" s="1"/>
  <c r="J9" i="18"/>
  <c r="I9" i="18"/>
  <c r="C14" i="15"/>
  <c r="D14" i="15"/>
  <c r="B15" i="15"/>
  <c r="E14" i="15"/>
  <c r="B15" i="17"/>
  <c r="D14" i="17"/>
  <c r="E14" i="17"/>
  <c r="C14" i="17"/>
  <c r="E10" i="18"/>
  <c r="I10" i="18" s="1"/>
  <c r="A11" i="18"/>
  <c r="J8" i="18"/>
  <c r="G8" i="18"/>
  <c r="F8" i="18"/>
  <c r="G9" i="18"/>
  <c r="J13" i="15"/>
  <c r="E13" i="19"/>
  <c r="A14" i="19"/>
  <c r="J12" i="17"/>
  <c r="N13" i="17" s="1"/>
  <c r="Z6" i="8"/>
  <c r="T9" i="8"/>
  <c r="T10" i="8" s="1"/>
  <c r="T11" i="8" s="1"/>
  <c r="T12" i="8" s="1"/>
  <c r="T13" i="8" s="1"/>
  <c r="T14" i="8" s="1"/>
  <c r="T15" i="8" s="1"/>
  <c r="T16" i="8" s="1"/>
  <c r="T17" i="8" s="1"/>
  <c r="T18" i="8" s="1"/>
  <c r="T19" i="8" s="1"/>
  <c r="T20" i="8" s="1"/>
  <c r="T21" i="8" s="1"/>
  <c r="T22" i="8" s="1"/>
  <c r="T23" i="8" s="1"/>
  <c r="T24" i="8" s="1"/>
  <c r="T25" i="8" s="1"/>
  <c r="T26" i="8" s="1"/>
  <c r="T27" i="8" s="1"/>
  <c r="T28" i="8" s="1"/>
  <c r="T29" i="8" s="1"/>
  <c r="T30" i="8" s="1"/>
  <c r="T31" i="8" s="1"/>
  <c r="T32" i="8" s="1"/>
  <c r="T33" i="8" s="1"/>
  <c r="T34" i="8" s="1"/>
  <c r="T35" i="8" s="1"/>
  <c r="T36" i="8" s="1"/>
  <c r="T37" i="8" s="1"/>
  <c r="T38" i="8" s="1"/>
  <c r="T39" i="8" s="1"/>
  <c r="T40" i="8" s="1"/>
  <c r="T41" i="8" s="1"/>
  <c r="T42" i="8" s="1"/>
  <c r="T43" i="8" s="1"/>
  <c r="T44" i="8" s="1"/>
  <c r="T45" i="8" s="1"/>
  <c r="T46" i="8" s="1"/>
  <c r="T47" i="8" s="1"/>
  <c r="T48" i="8" s="1"/>
  <c r="T49" i="8" s="1"/>
  <c r="T50" i="8" s="1"/>
  <c r="T51" i="8" s="1"/>
  <c r="T52" i="8" s="1"/>
  <c r="T53" i="8" s="1"/>
  <c r="T54" i="8" s="1"/>
  <c r="T55" i="8" s="1"/>
  <c r="T56" i="8" s="1"/>
  <c r="T57" i="8" s="1"/>
  <c r="T58" i="8" s="1"/>
  <c r="T59" i="8" s="1"/>
  <c r="T60" i="8" s="1"/>
  <c r="T61" i="8" s="1"/>
  <c r="T62" i="8" s="1"/>
  <c r="T63" i="8" s="1"/>
  <c r="T64" i="8" s="1"/>
  <c r="T65" i="8" s="1"/>
  <c r="T66" i="8" s="1"/>
  <c r="T67" i="8" s="1"/>
  <c r="T68" i="8" s="1"/>
  <c r="T69" i="8" s="1"/>
  <c r="T70" i="8" s="1"/>
  <c r="T71" i="8" s="1"/>
  <c r="T72" i="8" s="1"/>
  <c r="T73" i="8" s="1"/>
  <c r="T74" i="8" s="1"/>
  <c r="T75" i="8" s="1"/>
  <c r="T76" i="8" s="1"/>
  <c r="T77" i="8" s="1"/>
  <c r="T78" i="8" s="1"/>
  <c r="T79" i="8" s="1"/>
  <c r="T80" i="8" s="1"/>
  <c r="T81" i="8" s="1"/>
  <c r="T82" i="8" s="1"/>
  <c r="T83" i="8" s="1"/>
  <c r="T84" i="8" s="1"/>
  <c r="T85" i="8" s="1"/>
  <c r="T86" i="8" s="1"/>
  <c r="T87" i="8" s="1"/>
  <c r="T88" i="8" s="1"/>
  <c r="T89" i="8" s="1"/>
  <c r="T90" i="8" s="1"/>
  <c r="T91" i="8" s="1"/>
  <c r="T92" i="8" s="1"/>
  <c r="T93" i="8" s="1"/>
  <c r="T94" i="8" s="1"/>
  <c r="T95" i="8" s="1"/>
  <c r="T96" i="8" s="1"/>
  <c r="T97" i="8" s="1"/>
  <c r="T98" i="8" s="1"/>
  <c r="T99" i="8" s="1"/>
  <c r="T100" i="8" s="1"/>
  <c r="T101" i="8" s="1"/>
  <c r="T102" i="8" s="1"/>
  <c r="T103" i="8" s="1"/>
  <c r="T104" i="8" s="1"/>
  <c r="T105" i="8" s="1"/>
  <c r="T106" i="8" s="1"/>
  <c r="T107" i="8" s="1"/>
  <c r="T108" i="8" s="1"/>
  <c r="T109" i="8" s="1"/>
  <c r="T110" i="8" s="1"/>
  <c r="T111" i="8" s="1"/>
  <c r="T112" i="8" s="1"/>
  <c r="T113" i="8" s="1"/>
  <c r="T114" i="8" s="1"/>
  <c r="T115" i="8" s="1"/>
  <c r="T116" i="8" s="1"/>
  <c r="T117" i="8" s="1"/>
  <c r="T118" i="8" s="1"/>
  <c r="T119" i="8" s="1"/>
  <c r="T120" i="8" s="1"/>
  <c r="T121" i="8" s="1"/>
  <c r="T122" i="8" s="1"/>
  <c r="T123" i="8" s="1"/>
  <c r="T124" i="8" s="1"/>
  <c r="T125" i="8" s="1"/>
  <c r="T126" i="8" s="1"/>
  <c r="T127" i="8" s="1"/>
  <c r="T128" i="8" s="1"/>
  <c r="T129" i="8" s="1"/>
  <c r="T130" i="8" s="1"/>
  <c r="T131" i="8" s="1"/>
  <c r="T132" i="8" s="1"/>
  <c r="T133" i="8" s="1"/>
  <c r="T134" i="8" s="1"/>
  <c r="T135" i="8" s="1"/>
  <c r="T136" i="8" s="1"/>
  <c r="T137" i="8" s="1"/>
  <c r="T138" i="8" s="1"/>
  <c r="T139" i="8" s="1"/>
  <c r="T140" i="8" s="1"/>
  <c r="T141" i="8" s="1"/>
  <c r="T142" i="8" s="1"/>
  <c r="T143" i="8" s="1"/>
  <c r="T144" i="8" s="1"/>
  <c r="T145" i="8" s="1"/>
  <c r="T146" i="8" s="1"/>
  <c r="T147" i="8" s="1"/>
  <c r="T148" i="8" s="1"/>
  <c r="T149" i="8" s="1"/>
  <c r="T150" i="8" s="1"/>
  <c r="T151" i="8" s="1"/>
  <c r="T152" i="8" s="1"/>
  <c r="T153" i="8" s="1"/>
  <c r="T154" i="8" s="1"/>
  <c r="T155" i="8" s="1"/>
  <c r="N2" i="20" l="1"/>
  <c r="N5" i="20" s="1"/>
  <c r="N14" i="15"/>
  <c r="O13" i="15"/>
  <c r="R13" i="15" s="1"/>
  <c r="S13" i="15" s="1"/>
  <c r="D8" i="16" s="1"/>
  <c r="A15" i="19"/>
  <c r="E14" i="19"/>
  <c r="D15" i="17"/>
  <c r="E15" i="17"/>
  <c r="B16" i="17"/>
  <c r="C15" i="17"/>
  <c r="D15" i="15"/>
  <c r="E15" i="15"/>
  <c r="C15" i="15"/>
  <c r="B16" i="15"/>
  <c r="E11" i="18"/>
  <c r="F11" i="18" s="1"/>
  <c r="A12" i="18"/>
  <c r="I11" i="18"/>
  <c r="G10" i="18"/>
  <c r="J10" i="18"/>
  <c r="M14" i="15"/>
  <c r="Q14" i="15" s="1"/>
  <c r="F10" i="18"/>
  <c r="K12" i="17"/>
  <c r="J14" i="15"/>
  <c r="N15" i="15" s="1"/>
  <c r="E5" i="12"/>
  <c r="E8" i="12"/>
  <c r="D9" i="12"/>
  <c r="D10" i="12" s="1"/>
  <c r="E4" i="12"/>
  <c r="S8" i="8" l="1"/>
  <c r="K14" i="15"/>
  <c r="E15" i="19"/>
  <c r="A16" i="19"/>
  <c r="E16" i="15"/>
  <c r="B17" i="15"/>
  <c r="C16" i="15"/>
  <c r="D16" i="15"/>
  <c r="H13" i="17"/>
  <c r="O12" i="17"/>
  <c r="P12" i="17" s="1"/>
  <c r="E12" i="18"/>
  <c r="F12" i="18" s="1"/>
  <c r="I12" i="18"/>
  <c r="A13" i="18"/>
  <c r="J11" i="18"/>
  <c r="G11" i="18"/>
  <c r="B17" i="17"/>
  <c r="C16" i="17"/>
  <c r="E16" i="17"/>
  <c r="D16" i="17"/>
  <c r="D11" i="12"/>
  <c r="L9" i="8"/>
  <c r="L10" i="8" s="1"/>
  <c r="E9" i="8"/>
  <c r="E10" i="8" s="1"/>
  <c r="E11" i="8" s="1"/>
  <c r="E12" i="8" s="1"/>
  <c r="E13" i="8" s="1"/>
  <c r="E14" i="8" s="1"/>
  <c r="E15" i="8" s="1"/>
  <c r="E16" i="8" s="1"/>
  <c r="E17" i="8" s="1"/>
  <c r="E18" i="8" s="1"/>
  <c r="E19" i="8" s="1"/>
  <c r="E20" i="8" s="1"/>
  <c r="E21" i="8" s="1"/>
  <c r="E22" i="8" s="1"/>
  <c r="E23" i="8" s="1"/>
  <c r="E24" i="8" s="1"/>
  <c r="E25" i="8" s="1"/>
  <c r="E26" i="8" s="1"/>
  <c r="E27" i="8" s="1"/>
  <c r="E28" i="8" s="1"/>
  <c r="E29" i="8" s="1"/>
  <c r="E30" i="8" s="1"/>
  <c r="E31" i="8" s="1"/>
  <c r="E32" i="8" s="1"/>
  <c r="E33" i="8" s="1"/>
  <c r="E34" i="8" s="1"/>
  <c r="E35" i="8" s="1"/>
  <c r="E36" i="8" s="1"/>
  <c r="E37" i="8" s="1"/>
  <c r="E38" i="8" s="1"/>
  <c r="E39" i="8" s="1"/>
  <c r="E40" i="8" s="1"/>
  <c r="E41" i="8" s="1"/>
  <c r="E42" i="8" s="1"/>
  <c r="E43" i="8" s="1"/>
  <c r="E44" i="8" s="1"/>
  <c r="E45" i="8" s="1"/>
  <c r="E46" i="8" s="1"/>
  <c r="E47" i="8" s="1"/>
  <c r="E48" i="8" s="1"/>
  <c r="E49" i="8" s="1"/>
  <c r="E50" i="8" s="1"/>
  <c r="E51" i="8" s="1"/>
  <c r="E52" i="8" s="1"/>
  <c r="E53" i="8" s="1"/>
  <c r="E54" i="8" s="1"/>
  <c r="E55" i="8" s="1"/>
  <c r="E56" i="8" s="1"/>
  <c r="E57" i="8" s="1"/>
  <c r="E58" i="8" s="1"/>
  <c r="E59" i="8" s="1"/>
  <c r="E60" i="8" s="1"/>
  <c r="E61" i="8" s="1"/>
  <c r="E62" i="8" s="1"/>
  <c r="E63" i="8" s="1"/>
  <c r="E64" i="8" s="1"/>
  <c r="E65" i="8" s="1"/>
  <c r="E66" i="8" s="1"/>
  <c r="E67" i="8" s="1"/>
  <c r="E68" i="8" s="1"/>
  <c r="E69" i="8" s="1"/>
  <c r="E70" i="8" s="1"/>
  <c r="E71" i="8" s="1"/>
  <c r="E72" i="8" s="1"/>
  <c r="E73" i="8" s="1"/>
  <c r="E74" i="8" s="1"/>
  <c r="E75" i="8" s="1"/>
  <c r="E76" i="8" s="1"/>
  <c r="E77" i="8" s="1"/>
  <c r="E78" i="8" s="1"/>
  <c r="E79" i="8" s="1"/>
  <c r="E80" i="8" s="1"/>
  <c r="E81" i="8" s="1"/>
  <c r="E82" i="8" s="1"/>
  <c r="E83" i="8" s="1"/>
  <c r="E84" i="8" s="1"/>
  <c r="E85" i="8" s="1"/>
  <c r="E86" i="8" s="1"/>
  <c r="E87" i="8" s="1"/>
  <c r="E88" i="8" s="1"/>
  <c r="E89" i="8" s="1"/>
  <c r="E90" i="8" s="1"/>
  <c r="E91" i="8" s="1"/>
  <c r="E92" i="8" s="1"/>
  <c r="E93" i="8" s="1"/>
  <c r="E94" i="8" s="1"/>
  <c r="E95" i="8" s="1"/>
  <c r="E96" i="8" s="1"/>
  <c r="E97" i="8" s="1"/>
  <c r="E98" i="8" s="1"/>
  <c r="E99" i="8" s="1"/>
  <c r="E100" i="8" s="1"/>
  <c r="E101" i="8" s="1"/>
  <c r="E102" i="8" s="1"/>
  <c r="E103" i="8" s="1"/>
  <c r="E104" i="8" s="1"/>
  <c r="E105" i="8" s="1"/>
  <c r="E106" i="8" s="1"/>
  <c r="E107" i="8" s="1"/>
  <c r="E108" i="8" s="1"/>
  <c r="E109" i="8" s="1"/>
  <c r="E110" i="8" s="1"/>
  <c r="E111" i="8" s="1"/>
  <c r="E112" i="8" s="1"/>
  <c r="E113" i="8" s="1"/>
  <c r="E114" i="8" s="1"/>
  <c r="E115" i="8" s="1"/>
  <c r="E116" i="8" s="1"/>
  <c r="E117" i="8" s="1"/>
  <c r="E118" i="8" s="1"/>
  <c r="E119" i="8" s="1"/>
  <c r="E120" i="8" s="1"/>
  <c r="E121" i="8" s="1"/>
  <c r="E122" i="8" s="1"/>
  <c r="E123" i="8" s="1"/>
  <c r="E124" i="8" s="1"/>
  <c r="E125" i="8" s="1"/>
  <c r="E126" i="8" s="1"/>
  <c r="E127" i="8" s="1"/>
  <c r="E128" i="8" s="1"/>
  <c r="E129" i="8" s="1"/>
  <c r="E130" i="8" s="1"/>
  <c r="E131" i="8" s="1"/>
  <c r="E132" i="8" s="1"/>
  <c r="E133" i="8" s="1"/>
  <c r="E134" i="8" s="1"/>
  <c r="E135" i="8" s="1"/>
  <c r="E136" i="8" s="1"/>
  <c r="E137" i="8" s="1"/>
  <c r="E138" i="8" s="1"/>
  <c r="E139" i="8" s="1"/>
  <c r="E140" i="8" s="1"/>
  <c r="E141" i="8" s="1"/>
  <c r="E142" i="8" s="1"/>
  <c r="E143" i="8" s="1"/>
  <c r="E144" i="8" s="1"/>
  <c r="E145" i="8" s="1"/>
  <c r="E146" i="8" s="1"/>
  <c r="E147" i="8" s="1"/>
  <c r="E148" i="8" s="1"/>
  <c r="E149" i="8" s="1"/>
  <c r="E150" i="8" s="1"/>
  <c r="E151" i="8" s="1"/>
  <c r="E152" i="8" s="1"/>
  <c r="E153" i="8" s="1"/>
  <c r="E154" i="8" s="1"/>
  <c r="E155" i="8" s="1"/>
  <c r="E156" i="8" s="1"/>
  <c r="E157" i="8" s="1"/>
  <c r="E158" i="8" s="1"/>
  <c r="E159" i="8" s="1"/>
  <c r="E160" i="8" s="1"/>
  <c r="E161" i="8" s="1"/>
  <c r="E162" i="8" s="1"/>
  <c r="E163" i="8" s="1"/>
  <c r="E164" i="8" s="1"/>
  <c r="E165" i="8" s="1"/>
  <c r="E166" i="8" s="1"/>
  <c r="E167" i="8" s="1"/>
  <c r="E168" i="8" s="1"/>
  <c r="E169" i="8" s="1"/>
  <c r="E170" i="8" s="1"/>
  <c r="E171" i="8" s="1"/>
  <c r="E172" i="8" s="1"/>
  <c r="E173" i="8" s="1"/>
  <c r="E174" i="8" s="1"/>
  <c r="E175" i="8" s="1"/>
  <c r="E176" i="8" s="1"/>
  <c r="E177" i="8" s="1"/>
  <c r="E178" i="8" s="1"/>
  <c r="E179" i="8" s="1"/>
  <c r="E180" i="8" s="1"/>
  <c r="E181" i="8" s="1"/>
  <c r="E182" i="8" s="1"/>
  <c r="E183" i="8" s="1"/>
  <c r="E184" i="8" s="1"/>
  <c r="E185" i="8" s="1"/>
  <c r="E186" i="8" s="1"/>
  <c r="E187" i="8" s="1"/>
  <c r="E188" i="8" s="1"/>
  <c r="E189" i="8" s="1"/>
  <c r="E190" i="8" s="1"/>
  <c r="E191" i="8" s="1"/>
  <c r="E192" i="8" s="1"/>
  <c r="E193" i="8" s="1"/>
  <c r="E194" i="8" s="1"/>
  <c r="E195" i="8" s="1"/>
  <c r="E196" i="8" s="1"/>
  <c r="E197" i="8" s="1"/>
  <c r="E198" i="8" s="1"/>
  <c r="E199" i="8" s="1"/>
  <c r="E200" i="8" s="1"/>
  <c r="E201" i="8" s="1"/>
  <c r="E202" i="8" s="1"/>
  <c r="E203" i="8" s="1"/>
  <c r="E204" i="8" s="1"/>
  <c r="E205" i="8" s="1"/>
  <c r="E206" i="8" s="1"/>
  <c r="E207" i="8" s="1"/>
  <c r="E208" i="8" s="1"/>
  <c r="E209" i="8" s="1"/>
  <c r="E210" i="8" s="1"/>
  <c r="E211" i="8" s="1"/>
  <c r="E212" i="8" s="1"/>
  <c r="E213" i="8" s="1"/>
  <c r="E214" i="8" s="1"/>
  <c r="E215" i="8" s="1"/>
  <c r="E216" i="8" s="1"/>
  <c r="E217" i="8" s="1"/>
  <c r="E218" i="8" s="1"/>
  <c r="E219" i="8" s="1"/>
  <c r="E220" i="8" s="1"/>
  <c r="E221" i="8" s="1"/>
  <c r="E222" i="8" s="1"/>
  <c r="E223" i="8" s="1"/>
  <c r="E224" i="8" s="1"/>
  <c r="E225" i="8" s="1"/>
  <c r="E226" i="8" s="1"/>
  <c r="E227" i="8" s="1"/>
  <c r="E228" i="8" s="1"/>
  <c r="E229" i="8" s="1"/>
  <c r="E230" i="8" s="1"/>
  <c r="E231" i="8" s="1"/>
  <c r="E232" i="8" s="1"/>
  <c r="E233" i="8" s="1"/>
  <c r="E234" i="8" s="1"/>
  <c r="E235" i="8" s="1"/>
  <c r="E236" i="8" s="1"/>
  <c r="E237" i="8" s="1"/>
  <c r="E238" i="8" s="1"/>
  <c r="E239" i="8" s="1"/>
  <c r="E240" i="8" s="1"/>
  <c r="E241" i="8" s="1"/>
  <c r="E242" i="8" s="1"/>
  <c r="E243" i="8" s="1"/>
  <c r="E244" i="8" s="1"/>
  <c r="E245" i="8" s="1"/>
  <c r="E246" i="8" s="1"/>
  <c r="E247" i="8" s="1"/>
  <c r="E248" i="8" s="1"/>
  <c r="F10" i="7"/>
  <c r="A14" i="18" l="1"/>
  <c r="E13" i="18"/>
  <c r="F13" i="18"/>
  <c r="E16" i="19"/>
  <c r="A17" i="19"/>
  <c r="C17" i="15"/>
  <c r="E17" i="15"/>
  <c r="B18" i="15"/>
  <c r="D17" i="15"/>
  <c r="B18" i="17"/>
  <c r="D17" i="17"/>
  <c r="C17" i="17"/>
  <c r="E17" i="17"/>
  <c r="J12" i="18"/>
  <c r="G12" i="18"/>
  <c r="H15" i="15"/>
  <c r="O14" i="15"/>
  <c r="R14" i="15" s="1"/>
  <c r="S14" i="15" s="1"/>
  <c r="D9" i="16" s="1"/>
  <c r="J13" i="17"/>
  <c r="N14" i="17" s="1"/>
  <c r="M13" i="17"/>
  <c r="D12" i="12"/>
  <c r="L11" i="8"/>
  <c r="L12" i="8" s="1"/>
  <c r="L13" i="8" s="1"/>
  <c r="L14" i="8" s="1"/>
  <c r="L15" i="8" s="1"/>
  <c r="L16" i="8" s="1"/>
  <c r="L17" i="8" s="1"/>
  <c r="L18" i="8" s="1"/>
  <c r="L19" i="8" s="1"/>
  <c r="L20" i="8" s="1"/>
  <c r="L21" i="8" s="1"/>
  <c r="L22" i="8" s="1"/>
  <c r="L23" i="8" s="1"/>
  <c r="L24" i="8" s="1"/>
  <c r="L25" i="8" s="1"/>
  <c r="L26" i="8" s="1"/>
  <c r="L27" i="8" s="1"/>
  <c r="L28" i="8" s="1"/>
  <c r="L29" i="8" s="1"/>
  <c r="L30" i="8" s="1"/>
  <c r="L31" i="8" s="1"/>
  <c r="L32" i="8" s="1"/>
  <c r="L33" i="8" s="1"/>
  <c r="L34" i="8" s="1"/>
  <c r="L35" i="8" s="1"/>
  <c r="L36" i="8" s="1"/>
  <c r="L37" i="8" s="1"/>
  <c r="L38" i="8" s="1"/>
  <c r="L39" i="8" s="1"/>
  <c r="L40" i="8" s="1"/>
  <c r="L41" i="8" s="1"/>
  <c r="L42" i="8" s="1"/>
  <c r="L43" i="8" s="1"/>
  <c r="L44" i="8" s="1"/>
  <c r="L45" i="8" s="1"/>
  <c r="L46" i="8" s="1"/>
  <c r="L47" i="8" s="1"/>
  <c r="L48" i="8" s="1"/>
  <c r="L49" i="8" s="1"/>
  <c r="L50" i="8" s="1"/>
  <c r="L51" i="8" s="1"/>
  <c r="L52" i="8" s="1"/>
  <c r="L53" i="8" s="1"/>
  <c r="L54" i="8" s="1"/>
  <c r="L55" i="8" s="1"/>
  <c r="L56" i="8" s="1"/>
  <c r="L57" i="8" s="1"/>
  <c r="L58" i="8" s="1"/>
  <c r="L59" i="8" s="1"/>
  <c r="L60" i="8" s="1"/>
  <c r="L61" i="8" s="1"/>
  <c r="L62" i="8" s="1"/>
  <c r="L63" i="8" s="1"/>
  <c r="L64" i="8" s="1"/>
  <c r="L65" i="8" s="1"/>
  <c r="L66" i="8" s="1"/>
  <c r="L67" i="8" s="1"/>
  <c r="L68" i="8" s="1"/>
  <c r="L69" i="8" s="1"/>
  <c r="L70" i="8" s="1"/>
  <c r="L71" i="8" s="1"/>
  <c r="L72" i="8" s="1"/>
  <c r="L73" i="8" s="1"/>
  <c r="L74" i="8" s="1"/>
  <c r="L75" i="8" s="1"/>
  <c r="L76" i="8" s="1"/>
  <c r="L77" i="8" s="1"/>
  <c r="L78" i="8" s="1"/>
  <c r="L79" i="8" s="1"/>
  <c r="L80" i="8" s="1"/>
  <c r="L81" i="8" s="1"/>
  <c r="L82" i="8" s="1"/>
  <c r="L83" i="8" s="1"/>
  <c r="L84" i="8" s="1"/>
  <c r="L85" i="8" s="1"/>
  <c r="L86" i="8" s="1"/>
  <c r="L87" i="8" s="1"/>
  <c r="L88" i="8" s="1"/>
  <c r="L89" i="8" s="1"/>
  <c r="L90" i="8" s="1"/>
  <c r="L91" i="8" s="1"/>
  <c r="L92" i="8" s="1"/>
  <c r="L93" i="8" s="1"/>
  <c r="L94" i="8" s="1"/>
  <c r="L95" i="8" s="1"/>
  <c r="L96" i="8" s="1"/>
  <c r="L97" i="8" s="1"/>
  <c r="L98" i="8" s="1"/>
  <c r="L99" i="8" s="1"/>
  <c r="L100" i="8" s="1"/>
  <c r="L101" i="8" s="1"/>
  <c r="L102" i="8" s="1"/>
  <c r="L103" i="8" s="1"/>
  <c r="L104" i="8" s="1"/>
  <c r="L105" i="8" s="1"/>
  <c r="L106" i="8" s="1"/>
  <c r="L107" i="8" s="1"/>
  <c r="L108" i="8" s="1"/>
  <c r="L109" i="8" s="1"/>
  <c r="L110" i="8" s="1"/>
  <c r="L111" i="8" s="1"/>
  <c r="L112" i="8" s="1"/>
  <c r="L113" i="8" s="1"/>
  <c r="L114" i="8" s="1"/>
  <c r="L115" i="8" s="1"/>
  <c r="L116" i="8" s="1"/>
  <c r="L117" i="8" s="1"/>
  <c r="L118" i="8" s="1"/>
  <c r="L119" i="8" s="1"/>
  <c r="L120" i="8" s="1"/>
  <c r="L121" i="8" s="1"/>
  <c r="L122" i="8" s="1"/>
  <c r="L123" i="8" s="1"/>
  <c r="L124" i="8" s="1"/>
  <c r="L125" i="8" s="1"/>
  <c r="L126" i="8" s="1"/>
  <c r="L127" i="8" s="1"/>
  <c r="L128" i="8" s="1"/>
  <c r="L129" i="8" s="1"/>
  <c r="L130" i="8" s="1"/>
  <c r="L131" i="8" s="1"/>
  <c r="L132" i="8" s="1"/>
  <c r="L133" i="8" s="1"/>
  <c r="L134" i="8" s="1"/>
  <c r="L135" i="8" s="1"/>
  <c r="L136" i="8" s="1"/>
  <c r="L137" i="8" s="1"/>
  <c r="L138" i="8" s="1"/>
  <c r="L139" i="8" s="1"/>
  <c r="L140" i="8" s="1"/>
  <c r="L141" i="8" s="1"/>
  <c r="L142" i="8" s="1"/>
  <c r="L143" i="8" s="1"/>
  <c r="L144" i="8" s="1"/>
  <c r="L145" i="8" s="1"/>
  <c r="L146" i="8" s="1"/>
  <c r="L147" i="8" s="1"/>
  <c r="L148" i="8" s="1"/>
  <c r="L149" i="8" s="1"/>
  <c r="L150" i="8" s="1"/>
  <c r="L151" i="8" s="1"/>
  <c r="L152" i="8" s="1"/>
  <c r="L153" i="8" s="1"/>
  <c r="L154" i="8" s="1"/>
  <c r="L155" i="8" s="1"/>
  <c r="L156" i="8" s="1"/>
  <c r="L157" i="8" s="1"/>
  <c r="L158" i="8" s="1"/>
  <c r="L159" i="8" s="1"/>
  <c r="L160" i="8" s="1"/>
  <c r="L161" i="8" s="1"/>
  <c r="L162" i="8" s="1"/>
  <c r="L163" i="8" s="1"/>
  <c r="L164" i="8" s="1"/>
  <c r="L165" i="8" s="1"/>
  <c r="L166" i="8" s="1"/>
  <c r="L167" i="8" s="1"/>
  <c r="L168" i="8" s="1"/>
  <c r="L169" i="8" s="1"/>
  <c r="L170" i="8" s="1"/>
  <c r="L171" i="8" s="1"/>
  <c r="L172" i="8" s="1"/>
  <c r="L173" i="8" s="1"/>
  <c r="L174" i="8" s="1"/>
  <c r="L175" i="8" s="1"/>
  <c r="L176" i="8" s="1"/>
  <c r="L177" i="8" s="1"/>
  <c r="L178" i="8" s="1"/>
  <c r="L179" i="8" s="1"/>
  <c r="L180" i="8" s="1"/>
  <c r="L181" i="8" s="1"/>
  <c r="L182" i="8" s="1"/>
  <c r="L183" i="8" s="1"/>
  <c r="L184" i="8" s="1"/>
  <c r="L185" i="8" s="1"/>
  <c r="L186" i="8" s="1"/>
  <c r="L187" i="8" s="1"/>
  <c r="L188" i="8" s="1"/>
  <c r="E4" i="3"/>
  <c r="H3" i="6"/>
  <c r="H2" i="6"/>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3" i="2"/>
  <c r="K13" i="17" l="1"/>
  <c r="C18" i="17"/>
  <c r="E18" i="17"/>
  <c r="B19" i="17"/>
  <c r="D18" i="17"/>
  <c r="A18" i="19"/>
  <c r="E17" i="19"/>
  <c r="E18" i="15"/>
  <c r="B19" i="15"/>
  <c r="C18" i="15"/>
  <c r="D18" i="15"/>
  <c r="J13" i="18"/>
  <c r="G13" i="18"/>
  <c r="J15" i="15"/>
  <c r="N16" i="15" s="1"/>
  <c r="M15" i="15"/>
  <c r="Q15" i="15" s="1"/>
  <c r="A15" i="18"/>
  <c r="E14" i="18"/>
  <c r="I14" i="18" s="1"/>
  <c r="I13" i="18"/>
  <c r="D8" i="8"/>
  <c r="F6" i="7"/>
  <c r="D13" i="12"/>
  <c r="J3" i="6"/>
  <c r="J3" i="3"/>
  <c r="D3" i="8"/>
  <c r="C9" i="8" s="1"/>
  <c r="C10" i="8" s="1"/>
  <c r="K3" i="8"/>
  <c r="J9" i="8" s="1"/>
  <c r="J10" i="8" s="1"/>
  <c r="J11" i="8" s="1"/>
  <c r="J12" i="8" s="1"/>
  <c r="J13" i="8" s="1"/>
  <c r="J14" i="8" s="1"/>
  <c r="J15" i="8" s="1"/>
  <c r="J16" i="8" s="1"/>
  <c r="J17" i="8" s="1"/>
  <c r="J18" i="8" s="1"/>
  <c r="J19" i="8" s="1"/>
  <c r="J20" i="8" s="1"/>
  <c r="J21" i="8" s="1"/>
  <c r="J22" i="8" s="1"/>
  <c r="J23" i="8" s="1"/>
  <c r="J24" i="8" s="1"/>
  <c r="J25" i="8" s="1"/>
  <c r="J26" i="8" s="1"/>
  <c r="J27" i="8" s="1"/>
  <c r="J28" i="8" s="1"/>
  <c r="J29" i="8" s="1"/>
  <c r="J30" i="8" s="1"/>
  <c r="J31" i="8" s="1"/>
  <c r="J32" i="8" s="1"/>
  <c r="J33" i="8" s="1"/>
  <c r="J34" i="8" s="1"/>
  <c r="J35" i="8" s="1"/>
  <c r="J36" i="8" s="1"/>
  <c r="J37" i="8" s="1"/>
  <c r="J38" i="8" s="1"/>
  <c r="J39" i="8" s="1"/>
  <c r="J40" i="8" s="1"/>
  <c r="J41" i="8" s="1"/>
  <c r="J42" i="8" s="1"/>
  <c r="J43" i="8" s="1"/>
  <c r="J44" i="8" s="1"/>
  <c r="J45" i="8" s="1"/>
  <c r="J46" i="8" s="1"/>
  <c r="J47" i="8" s="1"/>
  <c r="J48" i="8" s="1"/>
  <c r="J49" i="8" s="1"/>
  <c r="J50" i="8" s="1"/>
  <c r="J51" i="8" s="1"/>
  <c r="J52" i="8" s="1"/>
  <c r="J53" i="8" s="1"/>
  <c r="J54" i="8" s="1"/>
  <c r="J55" i="8" s="1"/>
  <c r="J56" i="8" s="1"/>
  <c r="J57" i="8" s="1"/>
  <c r="J58" i="8" s="1"/>
  <c r="J59" i="8" s="1"/>
  <c r="J60" i="8" s="1"/>
  <c r="J61" i="8" s="1"/>
  <c r="J62" i="8" s="1"/>
  <c r="J63" i="8" s="1"/>
  <c r="J64" i="8" s="1"/>
  <c r="J65" i="8" s="1"/>
  <c r="J66" i="8" s="1"/>
  <c r="J67" i="8" s="1"/>
  <c r="J68" i="8" s="1"/>
  <c r="J69" i="8" s="1"/>
  <c r="J70" i="8" s="1"/>
  <c r="J71" i="8" s="1"/>
  <c r="J72" i="8" s="1"/>
  <c r="J73" i="8" s="1"/>
  <c r="J74" i="8" s="1"/>
  <c r="J75" i="8" s="1"/>
  <c r="J76" i="8" s="1"/>
  <c r="J77" i="8" s="1"/>
  <c r="J78" i="8" s="1"/>
  <c r="J79" i="8" s="1"/>
  <c r="J80" i="8" s="1"/>
  <c r="J81" i="8" s="1"/>
  <c r="J82" i="8" s="1"/>
  <c r="J83" i="8" s="1"/>
  <c r="J84" i="8" s="1"/>
  <c r="J85" i="8" s="1"/>
  <c r="J86" i="8" s="1"/>
  <c r="J87" i="8" s="1"/>
  <c r="J88" i="8" s="1"/>
  <c r="J89" i="8" s="1"/>
  <c r="J90" i="8" s="1"/>
  <c r="J91" i="8" s="1"/>
  <c r="J92" i="8" s="1"/>
  <c r="J93" i="8" s="1"/>
  <c r="J94" i="8" s="1"/>
  <c r="J95" i="8" s="1"/>
  <c r="J96" i="8" s="1"/>
  <c r="J97" i="8" s="1"/>
  <c r="J98" i="8" s="1"/>
  <c r="J99" i="8" s="1"/>
  <c r="J100" i="8" s="1"/>
  <c r="J101" i="8" s="1"/>
  <c r="J102" i="8" s="1"/>
  <c r="J103" i="8" s="1"/>
  <c r="J104" i="8" s="1"/>
  <c r="J105" i="8" s="1"/>
  <c r="J106" i="8" s="1"/>
  <c r="J107" i="8" s="1"/>
  <c r="J108" i="8" s="1"/>
  <c r="J109" i="8" s="1"/>
  <c r="J110" i="8" s="1"/>
  <c r="J111" i="8" s="1"/>
  <c r="J112" i="8" s="1"/>
  <c r="J113" i="8" s="1"/>
  <c r="J114" i="8" s="1"/>
  <c r="J115" i="8" s="1"/>
  <c r="J116" i="8" s="1"/>
  <c r="J117" i="8" s="1"/>
  <c r="J118" i="8" s="1"/>
  <c r="J119" i="8" s="1"/>
  <c r="J120" i="8" s="1"/>
  <c r="J121" i="8" s="1"/>
  <c r="J122" i="8" s="1"/>
  <c r="J123" i="8" s="1"/>
  <c r="J124" i="8" s="1"/>
  <c r="J125" i="8" s="1"/>
  <c r="J126" i="8" s="1"/>
  <c r="J127" i="8" s="1"/>
  <c r="J128" i="8" s="1"/>
  <c r="J129" i="8" s="1"/>
  <c r="J130" i="8" s="1"/>
  <c r="J131" i="8" s="1"/>
  <c r="J132" i="8" s="1"/>
  <c r="J133" i="8" s="1"/>
  <c r="J134" i="8" s="1"/>
  <c r="J135" i="8" s="1"/>
  <c r="J136" i="8" s="1"/>
  <c r="J137" i="8" s="1"/>
  <c r="J138" i="8" s="1"/>
  <c r="J139" i="8" s="1"/>
  <c r="J140" i="8" s="1"/>
  <c r="J141" i="8" s="1"/>
  <c r="J142" i="8" s="1"/>
  <c r="J143" i="8" s="1"/>
  <c r="J144" i="8" s="1"/>
  <c r="J145" i="8" s="1"/>
  <c r="J146" i="8" s="1"/>
  <c r="J147" i="8" s="1"/>
  <c r="J148" i="8" s="1"/>
  <c r="J149" i="8" s="1"/>
  <c r="J150" i="8" s="1"/>
  <c r="J151" i="8" s="1"/>
  <c r="J152" i="8" s="1"/>
  <c r="J153" i="8" s="1"/>
  <c r="J154" i="8" s="1"/>
  <c r="J155" i="8" s="1"/>
  <c r="J156" i="8" s="1"/>
  <c r="J157" i="8" s="1"/>
  <c r="J158" i="8" s="1"/>
  <c r="J159" i="8" s="1"/>
  <c r="J160" i="8" s="1"/>
  <c r="J161" i="8" s="1"/>
  <c r="J162" i="8" s="1"/>
  <c r="J163" i="8" s="1"/>
  <c r="J164" i="8" s="1"/>
  <c r="J165" i="8" s="1"/>
  <c r="J166" i="8" s="1"/>
  <c r="J167" i="8" s="1"/>
  <c r="J168" i="8" s="1"/>
  <c r="J169" i="8" s="1"/>
  <c r="J170" i="8" s="1"/>
  <c r="J171" i="8" s="1"/>
  <c r="J172" i="8" s="1"/>
  <c r="J173" i="8" s="1"/>
  <c r="J174" i="8" s="1"/>
  <c r="J175" i="8" s="1"/>
  <c r="J176" i="8" s="1"/>
  <c r="J177" i="8" s="1"/>
  <c r="J178" i="8" s="1"/>
  <c r="J179" i="8" s="1"/>
  <c r="J180" i="8" s="1"/>
  <c r="J181" i="8" s="1"/>
  <c r="J182" i="8" s="1"/>
  <c r="J183" i="8" s="1"/>
  <c r="J184" i="8" s="1"/>
  <c r="J185" i="8" s="1"/>
  <c r="J186" i="8" s="1"/>
  <c r="J187" i="8" s="1"/>
  <c r="J188" i="8" s="1"/>
  <c r="J189" i="8" s="1"/>
  <c r="J190" i="8" s="1"/>
  <c r="J191" i="8" s="1"/>
  <c r="J192" i="8" s="1"/>
  <c r="J193" i="8" s="1"/>
  <c r="J194" i="8" s="1"/>
  <c r="J195" i="8" s="1"/>
  <c r="J196" i="8" s="1"/>
  <c r="J197" i="8" s="1"/>
  <c r="J198" i="8" s="1"/>
  <c r="J199" i="8" s="1"/>
  <c r="J200" i="8" s="1"/>
  <c r="J201" i="8" s="1"/>
  <c r="J202" i="8" s="1"/>
  <c r="J203" i="8" s="1"/>
  <c r="J204" i="8" s="1"/>
  <c r="J205" i="8" s="1"/>
  <c r="J206" i="8" s="1"/>
  <c r="J207" i="8" s="1"/>
  <c r="J208" i="8" s="1"/>
  <c r="J209" i="8" s="1"/>
  <c r="J210" i="8" s="1"/>
  <c r="J211" i="8" s="1"/>
  <c r="J212" i="8" s="1"/>
  <c r="J213" i="8" s="1"/>
  <c r="J214" i="8" s="1"/>
  <c r="J215" i="8" s="1"/>
  <c r="J216" i="8" s="1"/>
  <c r="J217" i="8" s="1"/>
  <c r="J218" i="8" s="1"/>
  <c r="J219" i="8" s="1"/>
  <c r="J220" i="8" s="1"/>
  <c r="J221" i="8" s="1"/>
  <c r="J222" i="8" s="1"/>
  <c r="J223" i="8" s="1"/>
  <c r="J224" i="8" s="1"/>
  <c r="J225" i="8" s="1"/>
  <c r="J226" i="8" s="1"/>
  <c r="J227" i="8" s="1"/>
  <c r="J228" i="8" s="1"/>
  <c r="J229" i="8" s="1"/>
  <c r="J230" i="8" s="1"/>
  <c r="J231" i="8" s="1"/>
  <c r="J232" i="8" s="1"/>
  <c r="J233" i="8" s="1"/>
  <c r="J234" i="8" s="1"/>
  <c r="J235" i="8" s="1"/>
  <c r="J236" i="8" s="1"/>
  <c r="J237" i="8" s="1"/>
  <c r="J238" i="8" s="1"/>
  <c r="J239" i="8" s="1"/>
  <c r="J240" i="8" s="1"/>
  <c r="J241" i="8" s="1"/>
  <c r="J242" i="8" s="1"/>
  <c r="J243" i="8" s="1"/>
  <c r="J244" i="8" s="1"/>
  <c r="J245" i="8" s="1"/>
  <c r="J246" i="8" s="1"/>
  <c r="J247" i="8" s="1"/>
  <c r="J248" i="8" s="1"/>
  <c r="J249" i="8" s="1"/>
  <c r="J250" i="8" s="1"/>
  <c r="J251" i="8" s="1"/>
  <c r="J252" i="8" s="1"/>
  <c r="J253" i="8" s="1"/>
  <c r="J254" i="8" s="1"/>
  <c r="J255" i="8" s="1"/>
  <c r="J256" i="8" s="1"/>
  <c r="J257" i="8" s="1"/>
  <c r="J258" i="8" s="1"/>
  <c r="J259" i="8" s="1"/>
  <c r="J260" i="8" s="1"/>
  <c r="J261" i="8" s="1"/>
  <c r="J262" i="8" s="1"/>
  <c r="J263" i="8" s="1"/>
  <c r="J264" i="8" s="1"/>
  <c r="J265" i="8" s="1"/>
  <c r="J266" i="8" s="1"/>
  <c r="J267" i="8" s="1"/>
  <c r="J268" i="8" s="1"/>
  <c r="J269" i="8" s="1"/>
  <c r="J270" i="8" s="1"/>
  <c r="J271" i="8" s="1"/>
  <c r="J272" i="8" s="1"/>
  <c r="J273" i="8" s="1"/>
  <c r="J274" i="8" s="1"/>
  <c r="K8" i="8"/>
  <c r="D9" i="6"/>
  <c r="F8" i="6"/>
  <c r="E8" i="6"/>
  <c r="G8" i="6" s="1"/>
  <c r="E8" i="3"/>
  <c r="F8" i="3"/>
  <c r="D9" i="3"/>
  <c r="F9" i="3" s="1"/>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I63" i="2" s="1"/>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I111" i="2" s="1"/>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I159" i="2" s="1"/>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I207" i="2" s="1"/>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6" i="2"/>
  <c r="G4" i="2"/>
  <c r="G5" i="2"/>
  <c r="G3" i="2"/>
  <c r="D5" i="2"/>
  <c r="D6" i="2"/>
  <c r="I12" i="2" s="1"/>
  <c r="D7" i="2"/>
  <c r="D8" i="2"/>
  <c r="I20" i="2" s="1"/>
  <c r="D9" i="2"/>
  <c r="D10" i="2"/>
  <c r="D11" i="2"/>
  <c r="I28" i="2" s="1"/>
  <c r="D12" i="2"/>
  <c r="D13" i="2"/>
  <c r="D14" i="2"/>
  <c r="I36" i="2" s="1"/>
  <c r="D15" i="2"/>
  <c r="D16" i="2"/>
  <c r="I44" i="2" s="1"/>
  <c r="D17" i="2"/>
  <c r="D18" i="2"/>
  <c r="D19" i="2"/>
  <c r="I52" i="2" s="1"/>
  <c r="D20" i="2"/>
  <c r="D21" i="2"/>
  <c r="D22" i="2"/>
  <c r="I60" i="2" s="1"/>
  <c r="D23" i="2"/>
  <c r="D24" i="2"/>
  <c r="I68" i="2" s="1"/>
  <c r="D25" i="2"/>
  <c r="D26" i="2"/>
  <c r="D27" i="2"/>
  <c r="I76" i="2" s="1"/>
  <c r="D28" i="2"/>
  <c r="D29" i="2"/>
  <c r="D30" i="2"/>
  <c r="I84" i="2" s="1"/>
  <c r="D31" i="2"/>
  <c r="D32" i="2"/>
  <c r="I92" i="2" s="1"/>
  <c r="D33" i="2"/>
  <c r="D34" i="2"/>
  <c r="D35" i="2"/>
  <c r="I100" i="2" s="1"/>
  <c r="D36" i="2"/>
  <c r="D37" i="2"/>
  <c r="D38" i="2"/>
  <c r="I108" i="2" s="1"/>
  <c r="D39" i="2"/>
  <c r="D40" i="2"/>
  <c r="I116" i="2" s="1"/>
  <c r="D41" i="2"/>
  <c r="D42" i="2"/>
  <c r="D43" i="2"/>
  <c r="I124" i="2" s="1"/>
  <c r="D44" i="2"/>
  <c r="D45" i="2"/>
  <c r="D46" i="2"/>
  <c r="I132" i="2" s="1"/>
  <c r="D47" i="2"/>
  <c r="D48" i="2"/>
  <c r="I140" i="2" s="1"/>
  <c r="D49" i="2"/>
  <c r="D50" i="2"/>
  <c r="D51" i="2"/>
  <c r="I148" i="2" s="1"/>
  <c r="D52" i="2"/>
  <c r="D53" i="2"/>
  <c r="D54" i="2"/>
  <c r="I156" i="2" s="1"/>
  <c r="D55" i="2"/>
  <c r="D56" i="2"/>
  <c r="I164" i="2" s="1"/>
  <c r="D57" i="2"/>
  <c r="D58" i="2"/>
  <c r="D59" i="2"/>
  <c r="I172" i="2" s="1"/>
  <c r="D60" i="2"/>
  <c r="D61" i="2"/>
  <c r="D62" i="2"/>
  <c r="I180" i="2" s="1"/>
  <c r="D63" i="2"/>
  <c r="D64" i="2"/>
  <c r="I188" i="2" s="1"/>
  <c r="D65" i="2"/>
  <c r="D66" i="2"/>
  <c r="D67" i="2"/>
  <c r="I196" i="2" s="1"/>
  <c r="D68" i="2"/>
  <c r="D69" i="2"/>
  <c r="D70" i="2"/>
  <c r="I204" i="2" s="1"/>
  <c r="D71" i="2"/>
  <c r="D72" i="2"/>
  <c r="I212" i="2" s="1"/>
  <c r="D73" i="2"/>
  <c r="D74" i="2"/>
  <c r="D75" i="2"/>
  <c r="I220" i="2" s="1"/>
  <c r="D76" i="2"/>
  <c r="D77" i="2"/>
  <c r="D78" i="2"/>
  <c r="I228" i="2" s="1"/>
  <c r="D79" i="2"/>
  <c r="D80" i="2"/>
  <c r="I236" i="2" s="1"/>
  <c r="D81" i="2"/>
  <c r="D82" i="2"/>
  <c r="D4" i="2"/>
  <c r="D3" i="2"/>
  <c r="I4" i="2" s="1"/>
  <c r="I237" i="2" l="1"/>
  <c r="I213" i="2"/>
  <c r="I189" i="2"/>
  <c r="I165" i="2"/>
  <c r="I141" i="2"/>
  <c r="I117" i="2"/>
  <c r="I93" i="2"/>
  <c r="I69" i="2"/>
  <c r="I45" i="2"/>
  <c r="I21" i="2"/>
  <c r="I15" i="2"/>
  <c r="F14" i="18"/>
  <c r="E15" i="18"/>
  <c r="A16" i="18"/>
  <c r="E18" i="19"/>
  <c r="A19" i="19"/>
  <c r="C19" i="17"/>
  <c r="D19" i="17"/>
  <c r="B20" i="17"/>
  <c r="E19" i="17"/>
  <c r="J14" i="18"/>
  <c r="G14" i="18"/>
  <c r="D19" i="15"/>
  <c r="B20" i="15"/>
  <c r="C19" i="15"/>
  <c r="E19" i="15"/>
  <c r="K15" i="15"/>
  <c r="H14" i="17"/>
  <c r="O13" i="17"/>
  <c r="P13" i="17" s="1"/>
  <c r="I201" i="2"/>
  <c r="I129" i="2"/>
  <c r="I81" i="2"/>
  <c r="I33" i="2"/>
  <c r="I239" i="2"/>
  <c r="I231" i="2"/>
  <c r="I215" i="2"/>
  <c r="I191" i="2"/>
  <c r="I183" i="2"/>
  <c r="I167" i="2"/>
  <c r="I143" i="2"/>
  <c r="I135" i="2"/>
  <c r="I119" i="2"/>
  <c r="I95" i="2"/>
  <c r="I87" i="2"/>
  <c r="I71" i="2"/>
  <c r="I47" i="2"/>
  <c r="I39" i="2"/>
  <c r="I23" i="2"/>
  <c r="I177" i="2"/>
  <c r="I153" i="2"/>
  <c r="I105" i="2"/>
  <c r="I57" i="2"/>
  <c r="I9" i="2"/>
  <c r="I225" i="2"/>
  <c r="I227" i="2"/>
  <c r="I219" i="2"/>
  <c r="I195" i="2"/>
  <c r="I179" i="2"/>
  <c r="I171" i="2"/>
  <c r="I147" i="2"/>
  <c r="I131" i="2"/>
  <c r="I123" i="2"/>
  <c r="I99" i="2"/>
  <c r="I83" i="2"/>
  <c r="I75" i="2"/>
  <c r="I51" i="2"/>
  <c r="I35" i="2"/>
  <c r="I27" i="2"/>
  <c r="D14" i="12"/>
  <c r="I107" i="2"/>
  <c r="I224" i="2"/>
  <c r="I200" i="2"/>
  <c r="I176" i="2"/>
  <c r="I152" i="2"/>
  <c r="I128" i="2"/>
  <c r="I104" i="2"/>
  <c r="I80" i="2"/>
  <c r="I56" i="2"/>
  <c r="I32" i="2"/>
  <c r="I155" i="2"/>
  <c r="I11" i="2"/>
  <c r="I8" i="2"/>
  <c r="D10" i="3"/>
  <c r="I59" i="2"/>
  <c r="I240" i="2"/>
  <c r="I216" i="2"/>
  <c r="I192" i="2"/>
  <c r="I168" i="2"/>
  <c r="I144" i="2"/>
  <c r="I120" i="2"/>
  <c r="I96" i="2"/>
  <c r="I72" i="2"/>
  <c r="I48" i="2"/>
  <c r="I24" i="2"/>
  <c r="D9" i="8"/>
  <c r="I203" i="2"/>
  <c r="I232" i="2"/>
  <c r="I208" i="2"/>
  <c r="I184" i="2"/>
  <c r="I160" i="2"/>
  <c r="I136" i="2"/>
  <c r="I112" i="2"/>
  <c r="I88" i="2"/>
  <c r="I64" i="2"/>
  <c r="I40" i="2"/>
  <c r="I16" i="2"/>
  <c r="I79" i="2"/>
  <c r="I19" i="2"/>
  <c r="I242" i="2"/>
  <c r="I238" i="2"/>
  <c r="I234" i="2"/>
  <c r="I230" i="2"/>
  <c r="I226" i="2"/>
  <c r="I222" i="2"/>
  <c r="I218" i="2"/>
  <c r="I214" i="2"/>
  <c r="I210" i="2"/>
  <c r="I206" i="2"/>
  <c r="I202" i="2"/>
  <c r="I198" i="2"/>
  <c r="I194" i="2"/>
  <c r="I190" i="2"/>
  <c r="I186" i="2"/>
  <c r="I182" i="2"/>
  <c r="I178" i="2"/>
  <c r="I174" i="2"/>
  <c r="I170" i="2"/>
  <c r="I166" i="2"/>
  <c r="I162" i="2"/>
  <c r="I158" i="2"/>
  <c r="I154" i="2"/>
  <c r="I150" i="2"/>
  <c r="I146" i="2"/>
  <c r="I142" i="2"/>
  <c r="I138" i="2"/>
  <c r="I134" i="2"/>
  <c r="I130" i="2"/>
  <c r="I126" i="2"/>
  <c r="I122" i="2"/>
  <c r="I118" i="2"/>
  <c r="I114" i="2"/>
  <c r="I110" i="2"/>
  <c r="I106" i="2"/>
  <c r="I102" i="2"/>
  <c r="I98" i="2"/>
  <c r="I94" i="2"/>
  <c r="I90" i="2"/>
  <c r="I86" i="2"/>
  <c r="I82" i="2"/>
  <c r="I78" i="2"/>
  <c r="I74" i="2"/>
  <c r="I70" i="2"/>
  <c r="I66" i="2"/>
  <c r="I62" i="2"/>
  <c r="I58" i="2"/>
  <c r="I54" i="2"/>
  <c r="I50" i="2"/>
  <c r="I46" i="2"/>
  <c r="I42" i="2"/>
  <c r="I38" i="2"/>
  <c r="I34" i="2"/>
  <c r="I30" i="2"/>
  <c r="I26" i="2"/>
  <c r="I22" i="2"/>
  <c r="I18" i="2"/>
  <c r="I14" i="2"/>
  <c r="I10" i="2"/>
  <c r="I235" i="2"/>
  <c r="I211" i="2"/>
  <c r="I175" i="2"/>
  <c r="I151" i="2"/>
  <c r="I127" i="2"/>
  <c r="I91" i="2"/>
  <c r="I55" i="2"/>
  <c r="I31" i="2"/>
  <c r="I241" i="2"/>
  <c r="I233" i="2"/>
  <c r="I229" i="2"/>
  <c r="I221" i="2"/>
  <c r="I217" i="2"/>
  <c r="I209" i="2"/>
  <c r="I205" i="2"/>
  <c r="I197" i="2"/>
  <c r="I193" i="2"/>
  <c r="I185" i="2"/>
  <c r="I181" i="2"/>
  <c r="I173" i="2"/>
  <c r="I169" i="2"/>
  <c r="I161" i="2"/>
  <c r="I157" i="2"/>
  <c r="I149" i="2"/>
  <c r="I145" i="2"/>
  <c r="I137" i="2"/>
  <c r="I133" i="2"/>
  <c r="I125" i="2"/>
  <c r="I121" i="2"/>
  <c r="I113" i="2"/>
  <c r="I109" i="2"/>
  <c r="I101" i="2"/>
  <c r="I97" i="2"/>
  <c r="I89" i="2"/>
  <c r="I85" i="2"/>
  <c r="I77" i="2"/>
  <c r="I73" i="2"/>
  <c r="I65" i="2"/>
  <c r="I61" i="2"/>
  <c r="I53" i="2"/>
  <c r="I49" i="2"/>
  <c r="I41" i="2"/>
  <c r="I37" i="2"/>
  <c r="I29" i="2"/>
  <c r="I25" i="2"/>
  <c r="I17" i="2"/>
  <c r="I13" i="2"/>
  <c r="I223" i="2"/>
  <c r="I199" i="2"/>
  <c r="I187" i="2"/>
  <c r="I163" i="2"/>
  <c r="I139" i="2"/>
  <c r="I115" i="2"/>
  <c r="I103" i="2"/>
  <c r="I67" i="2"/>
  <c r="I43" i="2"/>
  <c r="I3" i="2"/>
  <c r="I7" i="2"/>
  <c r="I6" i="2"/>
  <c r="I5" i="2"/>
  <c r="K9" i="8"/>
  <c r="C11" i="8"/>
  <c r="D10" i="8"/>
  <c r="H8" i="6"/>
  <c r="I8" i="6" s="1"/>
  <c r="E9" i="6" s="1"/>
  <c r="G9" i="6" s="1"/>
  <c r="F9" i="6"/>
  <c r="K10" i="8" s="1"/>
  <c r="D10" i="6"/>
  <c r="C20" i="15" l="1"/>
  <c r="E20" i="15"/>
  <c r="B21" i="15"/>
  <c r="D20" i="15"/>
  <c r="A20" i="19"/>
  <c r="E19" i="19"/>
  <c r="A17" i="18"/>
  <c r="E16" i="18"/>
  <c r="I16" i="18" s="1"/>
  <c r="J15" i="18"/>
  <c r="G15" i="18"/>
  <c r="D20" i="17"/>
  <c r="E20" i="17"/>
  <c r="C20" i="17"/>
  <c r="B21" i="17"/>
  <c r="F15" i="18"/>
  <c r="J14" i="17"/>
  <c r="N15" i="17" s="1"/>
  <c r="M14" i="17"/>
  <c r="H16" i="15"/>
  <c r="O15" i="15"/>
  <c r="R15" i="15" s="1"/>
  <c r="S15" i="15" s="1"/>
  <c r="D10" i="16" s="1"/>
  <c r="I15" i="18"/>
  <c r="G8" i="3"/>
  <c r="H8" i="3" s="1"/>
  <c r="I8" i="3" s="1"/>
  <c r="E9" i="3" s="1"/>
  <c r="G9" i="3" s="1"/>
  <c r="G8" i="12"/>
  <c r="D15" i="12"/>
  <c r="D11" i="3"/>
  <c r="F10" i="3"/>
  <c r="D11" i="8" s="1"/>
  <c r="C12" i="8"/>
  <c r="H9" i="6"/>
  <c r="I9" i="6" s="1"/>
  <c r="E10" i="6" s="1"/>
  <c r="G10" i="6" s="1"/>
  <c r="D11" i="6"/>
  <c r="F10" i="6"/>
  <c r="K11" i="8" s="1"/>
  <c r="F8" i="12" l="1"/>
  <c r="H8" i="12" s="1"/>
  <c r="I8" i="12" s="1"/>
  <c r="F16" i="18"/>
  <c r="E20" i="19"/>
  <c r="G20" i="19" s="1"/>
  <c r="A21" i="19"/>
  <c r="K14" i="17"/>
  <c r="B22" i="15"/>
  <c r="D21" i="15"/>
  <c r="C21" i="15"/>
  <c r="E21" i="15"/>
  <c r="J16" i="15"/>
  <c r="N17" i="15" s="1"/>
  <c r="M16" i="15"/>
  <c r="Q16" i="15" s="1"/>
  <c r="A18" i="18"/>
  <c r="E17" i="18"/>
  <c r="I17" i="18"/>
  <c r="E21" i="17"/>
  <c r="D21" i="17"/>
  <c r="B22" i="17"/>
  <c r="C21" i="17"/>
  <c r="J16" i="18"/>
  <c r="G16" i="18"/>
  <c r="H9" i="3"/>
  <c r="I9" i="3" s="1"/>
  <c r="E10" i="3" s="1"/>
  <c r="G10" i="3" s="1"/>
  <c r="H10" i="3" s="1"/>
  <c r="D16" i="12"/>
  <c r="D12" i="3"/>
  <c r="F11" i="3"/>
  <c r="D12" i="8" s="1"/>
  <c r="C13" i="8"/>
  <c r="H10" i="6"/>
  <c r="I10" i="6" s="1"/>
  <c r="E11" i="6" s="1"/>
  <c r="G11" i="6" s="1"/>
  <c r="D12" i="6"/>
  <c r="F11" i="6"/>
  <c r="K12" i="8" s="1"/>
  <c r="I10" i="3"/>
  <c r="E21" i="19" l="1"/>
  <c r="G21" i="19" s="1"/>
  <c r="A22" i="19"/>
  <c r="B23" i="17"/>
  <c r="C22" i="17"/>
  <c r="D22" i="17"/>
  <c r="E22" i="17"/>
  <c r="F20" i="19"/>
  <c r="B23" i="15"/>
  <c r="C22" i="15"/>
  <c r="D22" i="15"/>
  <c r="E22" i="15"/>
  <c r="H15" i="17"/>
  <c r="O14" i="17"/>
  <c r="P14" i="17" s="1"/>
  <c r="K16" i="15"/>
  <c r="J17" i="18"/>
  <c r="G17" i="18"/>
  <c r="E18" i="18"/>
  <c r="A19" i="18"/>
  <c r="F17" i="18"/>
  <c r="D17" i="12"/>
  <c r="D13" i="3"/>
  <c r="F12" i="3"/>
  <c r="C14" i="8"/>
  <c r="D13" i="8"/>
  <c r="H11" i="6"/>
  <c r="I11" i="6" s="1"/>
  <c r="E12" i="6" s="1"/>
  <c r="G12" i="6" s="1"/>
  <c r="D13" i="6"/>
  <c r="F12" i="6"/>
  <c r="K13" i="8" s="1"/>
  <c r="E11" i="3"/>
  <c r="G11" i="3" s="1"/>
  <c r="F21" i="19" l="1"/>
  <c r="B9" i="19"/>
  <c r="J18" i="18"/>
  <c r="G18" i="18"/>
  <c r="I18" i="18"/>
  <c r="J15" i="17"/>
  <c r="N16" i="17" s="1"/>
  <c r="M15" i="17"/>
  <c r="F18" i="18"/>
  <c r="A23" i="19"/>
  <c r="E22" i="19"/>
  <c r="G22" i="19" s="1"/>
  <c r="F22" i="19"/>
  <c r="D23" i="17"/>
  <c r="B24" i="17"/>
  <c r="C23" i="17"/>
  <c r="E23" i="17"/>
  <c r="C23" i="15"/>
  <c r="D23" i="15"/>
  <c r="E23" i="15"/>
  <c r="B24" i="15"/>
  <c r="E19" i="18"/>
  <c r="F19" i="18" s="1"/>
  <c r="A20" i="18"/>
  <c r="H17" i="15"/>
  <c r="O16" i="15"/>
  <c r="R16" i="15" s="1"/>
  <c r="S16" i="15" s="1"/>
  <c r="D11" i="16" s="1"/>
  <c r="D18" i="12"/>
  <c r="D14" i="3"/>
  <c r="F13" i="3"/>
  <c r="H11" i="3"/>
  <c r="I11" i="3" s="1"/>
  <c r="C15" i="8"/>
  <c r="D14" i="8"/>
  <c r="H12" i="6"/>
  <c r="I12" i="6" s="1"/>
  <c r="E13" i="6" s="1"/>
  <c r="G13" i="6" s="1"/>
  <c r="D14" i="6"/>
  <c r="F13" i="6"/>
  <c r="K14" i="8" s="1"/>
  <c r="K15" i="17" l="1"/>
  <c r="C24" i="15"/>
  <c r="D24" i="15"/>
  <c r="E24" i="15"/>
  <c r="I19" i="18"/>
  <c r="C24" i="17"/>
  <c r="D24" i="17"/>
  <c r="E24" i="17"/>
  <c r="J17" i="15"/>
  <c r="N18" i="15" s="1"/>
  <c r="M17" i="15"/>
  <c r="Q17" i="15" s="1"/>
  <c r="E23" i="19"/>
  <c r="G23" i="19" s="1"/>
  <c r="A24" i="19"/>
  <c r="F23" i="19"/>
  <c r="E20" i="18"/>
  <c r="F20" i="18" s="1"/>
  <c r="I20" i="18"/>
  <c r="A21" i="18"/>
  <c r="J19" i="18"/>
  <c r="G19" i="18"/>
  <c r="H16" i="17"/>
  <c r="O15" i="17"/>
  <c r="P15" i="17" s="1"/>
  <c r="D6" i="20"/>
  <c r="G9" i="19"/>
  <c r="F9" i="19"/>
  <c r="D19" i="12"/>
  <c r="D15" i="3"/>
  <c r="F14" i="3"/>
  <c r="C16" i="8"/>
  <c r="D15" i="8"/>
  <c r="H13" i="6"/>
  <c r="I13" i="6" s="1"/>
  <c r="E14" i="6" s="1"/>
  <c r="G14" i="6" s="1"/>
  <c r="D15" i="6"/>
  <c r="F14" i="6"/>
  <c r="K15" i="8" s="1"/>
  <c r="E12" i="3"/>
  <c r="G12" i="3" s="1"/>
  <c r="K17" i="15" l="1"/>
  <c r="J20" i="18"/>
  <c r="G20" i="18"/>
  <c r="B10" i="19"/>
  <c r="E24" i="19"/>
  <c r="G24" i="19" s="1"/>
  <c r="A25" i="19"/>
  <c r="F24" i="19"/>
  <c r="E21" i="18"/>
  <c r="A22" i="18"/>
  <c r="J16" i="17"/>
  <c r="N17" i="17" s="1"/>
  <c r="M16" i="17"/>
  <c r="D20" i="12"/>
  <c r="D16" i="3"/>
  <c r="F15" i="3"/>
  <c r="H12" i="3"/>
  <c r="I12" i="3" s="1"/>
  <c r="C17" i="8"/>
  <c r="D16" i="8"/>
  <c r="H14" i="6"/>
  <c r="I14" i="6" s="1"/>
  <c r="E15" i="6" s="1"/>
  <c r="G15" i="6" s="1"/>
  <c r="D16" i="6"/>
  <c r="F15" i="6"/>
  <c r="K16" i="8" s="1"/>
  <c r="J21" i="18" l="1"/>
  <c r="G21" i="18"/>
  <c r="F10" i="19"/>
  <c r="D7" i="20"/>
  <c r="G10" i="19"/>
  <c r="I21" i="18"/>
  <c r="A26" i="19"/>
  <c r="E25" i="19"/>
  <c r="G25" i="19" s="1"/>
  <c r="H18" i="15"/>
  <c r="O17" i="15"/>
  <c r="R17" i="15" s="1"/>
  <c r="S17" i="15" s="1"/>
  <c r="D12" i="16" s="1"/>
  <c r="A23" i="18"/>
  <c r="E22" i="18"/>
  <c r="I22" i="18" s="1"/>
  <c r="K16" i="17"/>
  <c r="F21" i="18"/>
  <c r="D21" i="12"/>
  <c r="D17" i="3"/>
  <c r="F16" i="3"/>
  <c r="D17" i="8" s="1"/>
  <c r="C18" i="8"/>
  <c r="H15" i="6"/>
  <c r="I15" i="6" s="1"/>
  <c r="E16" i="6" s="1"/>
  <c r="G16" i="6" s="1"/>
  <c r="D17" i="6"/>
  <c r="F16" i="6"/>
  <c r="K17" i="8" s="1"/>
  <c r="E13" i="3"/>
  <c r="G13" i="3" s="1"/>
  <c r="F22" i="18" l="1"/>
  <c r="J22" i="18"/>
  <c r="G22" i="18"/>
  <c r="K18" i="15"/>
  <c r="J18" i="15"/>
  <c r="N19" i="15" s="1"/>
  <c r="M18" i="15"/>
  <c r="Q18" i="15" s="1"/>
  <c r="E26" i="19"/>
  <c r="G26" i="19" s="1"/>
  <c r="A27" i="19"/>
  <c r="A24" i="18"/>
  <c r="E23" i="18"/>
  <c r="I23" i="18" s="1"/>
  <c r="H17" i="17"/>
  <c r="O16" i="17"/>
  <c r="P16" i="17" s="1"/>
  <c r="F25" i="19"/>
  <c r="D22" i="12"/>
  <c r="D18" i="3"/>
  <c r="F17" i="3"/>
  <c r="D18" i="8" s="1"/>
  <c r="H13" i="3"/>
  <c r="I13" i="3" s="1"/>
  <c r="C19" i="8"/>
  <c r="H16" i="6"/>
  <c r="I16" i="6" s="1"/>
  <c r="E17" i="6" s="1"/>
  <c r="G17" i="6" s="1"/>
  <c r="D18" i="6"/>
  <c r="F17" i="6"/>
  <c r="K18" i="8" s="1"/>
  <c r="H19" i="15" l="1"/>
  <c r="O18" i="15"/>
  <c r="R18" i="15" s="1"/>
  <c r="S18" i="15" s="1"/>
  <c r="D13" i="16" s="1"/>
  <c r="A25" i="18"/>
  <c r="E24" i="18"/>
  <c r="F24" i="18" s="1"/>
  <c r="E27" i="19"/>
  <c r="G27" i="19" s="1"/>
  <c r="A28" i="19"/>
  <c r="J17" i="17"/>
  <c r="N18" i="17" s="1"/>
  <c r="M17" i="17"/>
  <c r="F26" i="19"/>
  <c r="J23" i="18"/>
  <c r="G23" i="18"/>
  <c r="B11" i="19"/>
  <c r="F23" i="18"/>
  <c r="D23" i="12"/>
  <c r="D19" i="3"/>
  <c r="F18" i="3"/>
  <c r="D19" i="8" s="1"/>
  <c r="C20" i="8"/>
  <c r="H17" i="6"/>
  <c r="I17" i="6" s="1"/>
  <c r="E18" i="6" s="1"/>
  <c r="G18" i="6" s="1"/>
  <c r="D19" i="6"/>
  <c r="F18" i="6"/>
  <c r="K19" i="8" s="1"/>
  <c r="E14" i="3"/>
  <c r="G14" i="3" s="1"/>
  <c r="H14" i="3" s="1"/>
  <c r="K17" i="17" l="1"/>
  <c r="O17" i="17" s="1"/>
  <c r="P17" i="17" s="1"/>
  <c r="I24" i="18"/>
  <c r="E28" i="19"/>
  <c r="G28" i="19" s="1"/>
  <c r="A29" i="19"/>
  <c r="F28" i="19"/>
  <c r="J24" i="18"/>
  <c r="G24" i="18"/>
  <c r="A26" i="18"/>
  <c r="E25" i="18"/>
  <c r="F25" i="18" s="1"/>
  <c r="H18" i="17"/>
  <c r="F11" i="19"/>
  <c r="G11" i="19"/>
  <c r="D8" i="20"/>
  <c r="F27" i="19"/>
  <c r="J19" i="15"/>
  <c r="N20" i="15" s="1"/>
  <c r="M19" i="15"/>
  <c r="Q19" i="15" s="1"/>
  <c r="D24" i="12"/>
  <c r="D20" i="3"/>
  <c r="F19" i="3"/>
  <c r="D20" i="8" s="1"/>
  <c r="C21" i="8"/>
  <c r="H18" i="6"/>
  <c r="I18" i="6" s="1"/>
  <c r="E19" i="6" s="1"/>
  <c r="G19" i="6" s="1"/>
  <c r="D20" i="6"/>
  <c r="F19" i="6"/>
  <c r="K20" i="8" s="1"/>
  <c r="I14" i="3"/>
  <c r="E26" i="18" l="1"/>
  <c r="F26" i="18"/>
  <c r="I26" i="18"/>
  <c r="B12" i="19"/>
  <c r="J18" i="17"/>
  <c r="N19" i="17" s="1"/>
  <c r="M18" i="17"/>
  <c r="K19" i="15"/>
  <c r="E29" i="19"/>
  <c r="G29" i="19" s="1"/>
  <c r="G25" i="18"/>
  <c r="J25" i="18"/>
  <c r="I25" i="18"/>
  <c r="D25" i="12"/>
  <c r="D21" i="3"/>
  <c r="F20" i="3"/>
  <c r="D21" i="8" s="1"/>
  <c r="C22" i="8"/>
  <c r="H19" i="6"/>
  <c r="I19" i="6" s="1"/>
  <c r="E20" i="6" s="1"/>
  <c r="G20" i="6" s="1"/>
  <c r="D21" i="6"/>
  <c r="F20" i="6"/>
  <c r="K21" i="8" s="1"/>
  <c r="E15" i="3"/>
  <c r="G15" i="3" s="1"/>
  <c r="H15" i="3" s="1"/>
  <c r="K18" i="17" l="1"/>
  <c r="G26" i="18"/>
  <c r="M2" i="18" s="1"/>
  <c r="C2" i="19" s="1"/>
  <c r="K4" i="19" s="1"/>
  <c r="J26" i="18"/>
  <c r="H20" i="15"/>
  <c r="O19" i="15"/>
  <c r="R19" i="15" s="1"/>
  <c r="S19" i="15" s="1"/>
  <c r="D14" i="16" s="1"/>
  <c r="M3" i="18"/>
  <c r="C3" i="19" s="1"/>
  <c r="D9" i="20"/>
  <c r="G12" i="19"/>
  <c r="F12" i="19"/>
  <c r="H19" i="17"/>
  <c r="O18" i="17"/>
  <c r="P18" i="17" s="1"/>
  <c r="F29" i="19"/>
  <c r="D26" i="12"/>
  <c r="D22" i="3"/>
  <c r="F21" i="3"/>
  <c r="D22" i="8" s="1"/>
  <c r="C23" i="8"/>
  <c r="H20" i="6"/>
  <c r="I20" i="6" s="1"/>
  <c r="E21" i="6" s="1"/>
  <c r="G21" i="6" s="1"/>
  <c r="D22" i="6"/>
  <c r="F21" i="6"/>
  <c r="K22" i="8" s="1"/>
  <c r="I15" i="3"/>
  <c r="J20" i="15" l="1"/>
  <c r="N21" i="15" s="1"/>
  <c r="M20" i="15"/>
  <c r="Q20" i="15" s="1"/>
  <c r="J19" i="17"/>
  <c r="N20" i="17" s="1"/>
  <c r="M19" i="17"/>
  <c r="B13" i="19"/>
  <c r="D27" i="12"/>
  <c r="D23" i="3"/>
  <c r="F22" i="3"/>
  <c r="D23" i="8" s="1"/>
  <c r="C24" i="8"/>
  <c r="H21" i="6"/>
  <c r="I21" i="6" s="1"/>
  <c r="E22" i="6" s="1"/>
  <c r="G22" i="6" s="1"/>
  <c r="D23" i="6"/>
  <c r="F22" i="6"/>
  <c r="K23" i="8" s="1"/>
  <c r="E16" i="3"/>
  <c r="G16" i="3" s="1"/>
  <c r="H16" i="3" s="1"/>
  <c r="K19" i="17" l="1"/>
  <c r="D10" i="20"/>
  <c r="G13" i="19"/>
  <c r="F13" i="19"/>
  <c r="K20" i="15"/>
  <c r="D28" i="12"/>
  <c r="D24" i="3"/>
  <c r="F23" i="3"/>
  <c r="D24" i="8" s="1"/>
  <c r="C25" i="8"/>
  <c r="H22" i="6"/>
  <c r="I22" i="6" s="1"/>
  <c r="E23" i="6" s="1"/>
  <c r="G23" i="6" s="1"/>
  <c r="D24" i="6"/>
  <c r="F23" i="6"/>
  <c r="K24" i="8" s="1"/>
  <c r="I16" i="3"/>
  <c r="H21" i="15" l="1"/>
  <c r="O20" i="15"/>
  <c r="R20" i="15" s="1"/>
  <c r="S20" i="15" s="1"/>
  <c r="D15" i="16" s="1"/>
  <c r="H20" i="17"/>
  <c r="O19" i="17"/>
  <c r="P19" i="17" s="1"/>
  <c r="D29" i="12"/>
  <c r="D25" i="3"/>
  <c r="F24" i="3"/>
  <c r="D25" i="8" s="1"/>
  <c r="C26" i="8"/>
  <c r="H23" i="6"/>
  <c r="I23" i="6" s="1"/>
  <c r="E24" i="6" s="1"/>
  <c r="G24" i="6" s="1"/>
  <c r="D25" i="6"/>
  <c r="F24" i="6"/>
  <c r="K25" i="8" s="1"/>
  <c r="E17" i="3"/>
  <c r="G17" i="3" s="1"/>
  <c r="H17" i="3" s="1"/>
  <c r="B14" i="19" l="1"/>
  <c r="J20" i="17"/>
  <c r="N21" i="17" s="1"/>
  <c r="M20" i="17"/>
  <c r="J21" i="15"/>
  <c r="N22" i="15" s="1"/>
  <c r="M21" i="15"/>
  <c r="Q21" i="15" s="1"/>
  <c r="D30" i="12"/>
  <c r="D26" i="3"/>
  <c r="F25" i="3"/>
  <c r="D26" i="8" s="1"/>
  <c r="C27" i="8"/>
  <c r="H24" i="6"/>
  <c r="I24" i="6" s="1"/>
  <c r="E25" i="6" s="1"/>
  <c r="G25" i="6" s="1"/>
  <c r="F25" i="6"/>
  <c r="K26" i="8" s="1"/>
  <c r="D26" i="6"/>
  <c r="I17" i="3"/>
  <c r="K21" i="15" l="1"/>
  <c r="H22" i="15"/>
  <c r="O21" i="15"/>
  <c r="R21" i="15" s="1"/>
  <c r="S21" i="15" s="1"/>
  <c r="D16" i="16" s="1"/>
  <c r="K20" i="17"/>
  <c r="G14" i="19"/>
  <c r="D11" i="20"/>
  <c r="F14" i="19"/>
  <c r="D31" i="12"/>
  <c r="D27" i="3"/>
  <c r="F26" i="3"/>
  <c r="C28" i="8"/>
  <c r="D27" i="8"/>
  <c r="H25" i="6"/>
  <c r="I25" i="6" s="1"/>
  <c r="E26" i="6" s="1"/>
  <c r="G26" i="6" s="1"/>
  <c r="D27" i="6"/>
  <c r="F26" i="6"/>
  <c r="K27" i="8" s="1"/>
  <c r="E18" i="3"/>
  <c r="G18" i="3" s="1"/>
  <c r="H18" i="3" s="1"/>
  <c r="H21" i="17" l="1"/>
  <c r="O20" i="17"/>
  <c r="P20" i="17" s="1"/>
  <c r="J22" i="15"/>
  <c r="N23" i="15" s="1"/>
  <c r="M22" i="15"/>
  <c r="Q22" i="15" s="1"/>
  <c r="D32" i="12"/>
  <c r="D28" i="3"/>
  <c r="F27" i="3"/>
  <c r="D28" i="8" s="1"/>
  <c r="C29" i="8"/>
  <c r="H26" i="6"/>
  <c r="I26" i="6" s="1"/>
  <c r="E27" i="6" s="1"/>
  <c r="G27" i="6" s="1"/>
  <c r="D28" i="6"/>
  <c r="F27" i="6"/>
  <c r="K28" i="8" s="1"/>
  <c r="I18" i="3"/>
  <c r="K22" i="15" l="1"/>
  <c r="B15" i="19"/>
  <c r="J21" i="17"/>
  <c r="N22" i="17" s="1"/>
  <c r="M21" i="17"/>
  <c r="D33" i="12"/>
  <c r="D29" i="3"/>
  <c r="F28" i="3"/>
  <c r="D29" i="8" s="1"/>
  <c r="C30" i="8"/>
  <c r="H27" i="6"/>
  <c r="I27" i="6" s="1"/>
  <c r="E28" i="6" s="1"/>
  <c r="G28" i="6" s="1"/>
  <c r="D29" i="6"/>
  <c r="F28" i="6"/>
  <c r="K29" i="8" s="1"/>
  <c r="E19" i="3"/>
  <c r="G19" i="3" s="1"/>
  <c r="H19" i="3" s="1"/>
  <c r="F15" i="19" l="1"/>
  <c r="G15" i="19"/>
  <c r="D12" i="20"/>
  <c r="K21" i="17"/>
  <c r="H23" i="15"/>
  <c r="O22" i="15"/>
  <c r="R22" i="15" s="1"/>
  <c r="S22" i="15" s="1"/>
  <c r="D17" i="16" s="1"/>
  <c r="D34" i="12"/>
  <c r="D30" i="3"/>
  <c r="F29" i="3"/>
  <c r="D30" i="8" s="1"/>
  <c r="C31" i="8"/>
  <c r="H28" i="6"/>
  <c r="I28" i="6" s="1"/>
  <c r="E29" i="6" s="1"/>
  <c r="G29" i="6" s="1"/>
  <c r="F29" i="6"/>
  <c r="K30" i="8" s="1"/>
  <c r="D30" i="6"/>
  <c r="I19" i="3"/>
  <c r="J23" i="15" l="1"/>
  <c r="N24" i="15" s="1"/>
  <c r="M23" i="15"/>
  <c r="Q23" i="15" s="1"/>
  <c r="H22" i="17"/>
  <c r="O21" i="17"/>
  <c r="P21" i="17" s="1"/>
  <c r="D35" i="12"/>
  <c r="D31" i="3"/>
  <c r="F30" i="3"/>
  <c r="D31" i="8" s="1"/>
  <c r="C32" i="8"/>
  <c r="H29" i="6"/>
  <c r="I29" i="6" s="1"/>
  <c r="E30" i="6" s="1"/>
  <c r="G30" i="6" s="1"/>
  <c r="D31" i="6"/>
  <c r="F30" i="6"/>
  <c r="K31" i="8" s="1"/>
  <c r="E20" i="3"/>
  <c r="G20" i="3" s="1"/>
  <c r="H20" i="3" s="1"/>
  <c r="I20" i="3" s="1"/>
  <c r="E21" i="3" s="1"/>
  <c r="J22" i="17" l="1"/>
  <c r="N23" i="17" s="1"/>
  <c r="M22" i="17"/>
  <c r="B16" i="19"/>
  <c r="K23" i="15"/>
  <c r="D36" i="12"/>
  <c r="D32" i="3"/>
  <c r="F31" i="3"/>
  <c r="D32" i="8" s="1"/>
  <c r="C33" i="8"/>
  <c r="H30" i="6"/>
  <c r="I30" i="6" s="1"/>
  <c r="E31" i="6" s="1"/>
  <c r="G31" i="6" s="1"/>
  <c r="D32" i="6"/>
  <c r="F31" i="6"/>
  <c r="K32" i="8" s="1"/>
  <c r="G21" i="3"/>
  <c r="H24" i="15" l="1"/>
  <c r="O23" i="15"/>
  <c r="R23" i="15" s="1"/>
  <c r="S23" i="15" s="1"/>
  <c r="D18" i="16" s="1"/>
  <c r="F16" i="19"/>
  <c r="D13" i="20"/>
  <c r="G16" i="19"/>
  <c r="K22" i="17"/>
  <c r="D37" i="12"/>
  <c r="D33" i="3"/>
  <c r="F32" i="3"/>
  <c r="D33" i="8" s="1"/>
  <c r="C34" i="8"/>
  <c r="D33" i="6"/>
  <c r="F32" i="6"/>
  <c r="K33" i="8" s="1"/>
  <c r="H31" i="6"/>
  <c r="I31" i="6" s="1"/>
  <c r="E32" i="6" s="1"/>
  <c r="G32" i="6" s="1"/>
  <c r="H21" i="3"/>
  <c r="H23" i="17" l="1"/>
  <c r="O22" i="17"/>
  <c r="P22" i="17" s="1"/>
  <c r="J24" i="15"/>
  <c r="K24" i="15" s="1"/>
  <c r="H25" i="15" s="1"/>
  <c r="M24" i="15"/>
  <c r="Q24" i="15" s="1"/>
  <c r="O24" i="15"/>
  <c r="R24" i="15" s="1"/>
  <c r="D38" i="12"/>
  <c r="D34" i="3"/>
  <c r="F33" i="3"/>
  <c r="D34" i="8" s="1"/>
  <c r="C35" i="8"/>
  <c r="H32" i="6"/>
  <c r="I32" i="6" s="1"/>
  <c r="E33" i="6" s="1"/>
  <c r="G33" i="6" s="1"/>
  <c r="F33" i="6"/>
  <c r="K34" i="8" s="1"/>
  <c r="D34" i="6"/>
  <c r="I21" i="3"/>
  <c r="S24" i="15" l="1"/>
  <c r="D19" i="16" s="1"/>
  <c r="E19" i="16" s="1"/>
  <c r="E18" i="16" s="1"/>
  <c r="E17" i="16" s="1"/>
  <c r="E16" i="16" s="1"/>
  <c r="E15" i="16" s="1"/>
  <c r="E14" i="16" s="1"/>
  <c r="E13" i="16" s="1"/>
  <c r="E12" i="16" s="1"/>
  <c r="E11" i="16" s="1"/>
  <c r="E10" i="16" s="1"/>
  <c r="E9" i="16" s="1"/>
  <c r="E8" i="16" s="1"/>
  <c r="E7" i="16" s="1"/>
  <c r="E6" i="16" s="1"/>
  <c r="J25" i="15"/>
  <c r="K25" i="15" s="1"/>
  <c r="H26" i="15" s="1"/>
  <c r="B17" i="19"/>
  <c r="J23" i="17"/>
  <c r="N24" i="17" s="1"/>
  <c r="M23" i="17"/>
  <c r="D39" i="12"/>
  <c r="D35" i="3"/>
  <c r="F34" i="3"/>
  <c r="D35" i="8" s="1"/>
  <c r="C36" i="8"/>
  <c r="H33" i="6"/>
  <c r="I33" i="6" s="1"/>
  <c r="E34" i="6" s="1"/>
  <c r="G34" i="6" s="1"/>
  <c r="D35" i="6"/>
  <c r="F34" i="6"/>
  <c r="K35" i="8" s="1"/>
  <c r="E22" i="3"/>
  <c r="G22" i="3" s="1"/>
  <c r="H22" i="3" s="1"/>
  <c r="K26" i="15" l="1"/>
  <c r="J26" i="15"/>
  <c r="K23" i="17"/>
  <c r="D14" i="20"/>
  <c r="G17" i="19"/>
  <c r="F17" i="19"/>
  <c r="D40" i="12"/>
  <c r="D36" i="3"/>
  <c r="F35" i="3"/>
  <c r="D36" i="8" s="1"/>
  <c r="C37" i="8"/>
  <c r="H34" i="6"/>
  <c r="I34" i="6" s="1"/>
  <c r="E35" i="6" s="1"/>
  <c r="G35" i="6" s="1"/>
  <c r="D36" i="6"/>
  <c r="F35" i="6"/>
  <c r="K36" i="8" s="1"/>
  <c r="I22" i="3"/>
  <c r="H24" i="17" l="1"/>
  <c r="O23" i="17"/>
  <c r="P23" i="17" s="1"/>
  <c r="D41" i="12"/>
  <c r="D37" i="3"/>
  <c r="F36" i="3"/>
  <c r="D37" i="8" s="1"/>
  <c r="C38" i="8"/>
  <c r="H35" i="6"/>
  <c r="I35" i="6" s="1"/>
  <c r="E36" i="6" s="1"/>
  <c r="G36" i="6" s="1"/>
  <c r="D37" i="6"/>
  <c r="F36" i="6"/>
  <c r="K37" i="8" s="1"/>
  <c r="E23" i="3"/>
  <c r="G23" i="3" s="1"/>
  <c r="H23" i="3" s="1"/>
  <c r="B18" i="19" l="1"/>
  <c r="J24" i="17"/>
  <c r="K24" i="17" s="1"/>
  <c r="H25" i="17" s="1"/>
  <c r="O24" i="17"/>
  <c r="M24" i="17"/>
  <c r="D42" i="12"/>
  <c r="D38" i="3"/>
  <c r="F37" i="3"/>
  <c r="D38" i="8" s="1"/>
  <c r="C39" i="8"/>
  <c r="H36" i="6"/>
  <c r="I36" i="6" s="1"/>
  <c r="E37" i="6" s="1"/>
  <c r="G37" i="6" s="1"/>
  <c r="F37" i="6"/>
  <c r="K38" i="8" s="1"/>
  <c r="D38" i="6"/>
  <c r="I23" i="3"/>
  <c r="J25" i="17" l="1"/>
  <c r="K25" i="17" s="1"/>
  <c r="H26" i="17" s="1"/>
  <c r="P24" i="17"/>
  <c r="F18" i="19"/>
  <c r="G18" i="19"/>
  <c r="D15" i="20"/>
  <c r="D43" i="12"/>
  <c r="D39" i="3"/>
  <c r="F38" i="3"/>
  <c r="D39" i="8" s="1"/>
  <c r="C40" i="8"/>
  <c r="H37" i="6"/>
  <c r="I37" i="6" s="1"/>
  <c r="E38" i="6" s="1"/>
  <c r="G38" i="6" s="1"/>
  <c r="D39" i="6"/>
  <c r="F38" i="6"/>
  <c r="K39" i="8" s="1"/>
  <c r="E24" i="3"/>
  <c r="G24" i="3" s="1"/>
  <c r="H24" i="3" s="1"/>
  <c r="J26" i="17" l="1"/>
  <c r="K26" i="17" s="1"/>
  <c r="S24" i="17"/>
  <c r="S23" i="17" s="1"/>
  <c r="S22" i="17" s="1"/>
  <c r="S21" i="17" s="1"/>
  <c r="S20" i="17" s="1"/>
  <c r="S19" i="17" s="1"/>
  <c r="S18" i="17" s="1"/>
  <c r="S17" i="17" s="1"/>
  <c r="S16" i="17" s="1"/>
  <c r="S15" i="17" s="1"/>
  <c r="S14" i="17" s="1"/>
  <c r="B19" i="19"/>
  <c r="D44" i="12"/>
  <c r="D40" i="3"/>
  <c r="F39" i="3"/>
  <c r="C41" i="8"/>
  <c r="D40" i="8"/>
  <c r="H38" i="6"/>
  <c r="I38" i="6" s="1"/>
  <c r="E39" i="6" s="1"/>
  <c r="G39" i="6" s="1"/>
  <c r="D40" i="6"/>
  <c r="F39" i="6"/>
  <c r="K40" i="8" s="1"/>
  <c r="I24" i="3"/>
  <c r="F19" i="19" l="1"/>
  <c r="G19" i="19"/>
  <c r="D16" i="20"/>
  <c r="S6" i="17"/>
  <c r="S13" i="17"/>
  <c r="S12" i="17" s="1"/>
  <c r="S11" i="17" s="1"/>
  <c r="D45" i="12"/>
  <c r="D41" i="3"/>
  <c r="F40" i="3"/>
  <c r="D41" i="8" s="1"/>
  <c r="C42" i="8"/>
  <c r="H39" i="6"/>
  <c r="I39" i="6" s="1"/>
  <c r="E40" i="6" s="1"/>
  <c r="G40" i="6" s="1"/>
  <c r="D41" i="6"/>
  <c r="F40" i="6"/>
  <c r="K41" i="8" s="1"/>
  <c r="E25" i="3"/>
  <c r="G25" i="3" s="1"/>
  <c r="H25" i="3" s="1"/>
  <c r="C4" i="19" l="1"/>
  <c r="L4" i="19" s="1"/>
  <c r="M6" i="20"/>
  <c r="L6" i="20"/>
  <c r="K7" i="19"/>
  <c r="K6" i="19"/>
  <c r="D46" i="12"/>
  <c r="D42" i="3"/>
  <c r="F41" i="3"/>
  <c r="D42" i="8" s="1"/>
  <c r="C43" i="8"/>
  <c r="H40" i="6"/>
  <c r="I40" i="6" s="1"/>
  <c r="E41" i="6" s="1"/>
  <c r="G41" i="6" s="1"/>
  <c r="F41" i="6"/>
  <c r="K42" i="8" s="1"/>
  <c r="D42" i="6"/>
  <c r="I25" i="3"/>
  <c r="N6" i="20" l="1"/>
  <c r="D47" i="12"/>
  <c r="D43" i="3"/>
  <c r="F42" i="3"/>
  <c r="D43" i="8" s="1"/>
  <c r="C44" i="8"/>
  <c r="H41" i="6"/>
  <c r="I41" i="6" s="1"/>
  <c r="E42" i="6" s="1"/>
  <c r="G42" i="6" s="1"/>
  <c r="D43" i="6"/>
  <c r="F42" i="6"/>
  <c r="K43" i="8" s="1"/>
  <c r="E26" i="3"/>
  <c r="G26" i="3" s="1"/>
  <c r="H26" i="3" s="1"/>
  <c r="D48" i="12" l="1"/>
  <c r="D44" i="3"/>
  <c r="F43" i="3"/>
  <c r="D44" i="8" s="1"/>
  <c r="C45" i="8"/>
  <c r="H42" i="6"/>
  <c r="I42" i="6" s="1"/>
  <c r="E43" i="6" s="1"/>
  <c r="G43" i="6" s="1"/>
  <c r="D44" i="6"/>
  <c r="F43" i="6"/>
  <c r="K44" i="8" s="1"/>
  <c r="I26" i="3"/>
  <c r="D49" i="12" l="1"/>
  <c r="D45" i="3"/>
  <c r="F44" i="3"/>
  <c r="D45" i="8" s="1"/>
  <c r="C46" i="8"/>
  <c r="H43" i="6"/>
  <c r="I43" i="6" s="1"/>
  <c r="E44" i="6" s="1"/>
  <c r="G44" i="6" s="1"/>
  <c r="D45" i="6"/>
  <c r="F44" i="6"/>
  <c r="K45" i="8" s="1"/>
  <c r="E27" i="3"/>
  <c r="G27" i="3" s="1"/>
  <c r="H27" i="3" s="1"/>
  <c r="D50" i="12" l="1"/>
  <c r="D46" i="3"/>
  <c r="F45" i="3"/>
  <c r="D46" i="8" s="1"/>
  <c r="C47" i="8"/>
  <c r="H44" i="6"/>
  <c r="I44" i="6" s="1"/>
  <c r="E45" i="6" s="1"/>
  <c r="G45" i="6" s="1"/>
  <c r="F45" i="6"/>
  <c r="K46" i="8" s="1"/>
  <c r="D46" i="6"/>
  <c r="I27" i="3"/>
  <c r="D51" i="12" l="1"/>
  <c r="D47" i="3"/>
  <c r="F46" i="3"/>
  <c r="C48" i="8"/>
  <c r="D47" i="8"/>
  <c r="H45" i="6"/>
  <c r="I45" i="6" s="1"/>
  <c r="E46" i="6" s="1"/>
  <c r="G46" i="6" s="1"/>
  <c r="D47" i="6"/>
  <c r="F46" i="6"/>
  <c r="K47" i="8" s="1"/>
  <c r="E28" i="3"/>
  <c r="G28" i="3" s="1"/>
  <c r="H28" i="3" s="1"/>
  <c r="I28" i="3" s="1"/>
  <c r="E29" i="3" s="1"/>
  <c r="D52" i="12" l="1"/>
  <c r="D48" i="3"/>
  <c r="F47" i="3"/>
  <c r="C49" i="8"/>
  <c r="D48" i="8"/>
  <c r="H46" i="6"/>
  <c r="I46" i="6" s="1"/>
  <c r="E47" i="6" s="1"/>
  <c r="G47" i="6" s="1"/>
  <c r="D48" i="6"/>
  <c r="F47" i="6"/>
  <c r="K48" i="8" s="1"/>
  <c r="G29" i="3"/>
  <c r="D53" i="12" l="1"/>
  <c r="D49" i="3"/>
  <c r="F48" i="3"/>
  <c r="C50" i="8"/>
  <c r="D49" i="8"/>
  <c r="H47" i="6"/>
  <c r="I47" i="6" s="1"/>
  <c r="E48" i="6" s="1"/>
  <c r="G48" i="6" s="1"/>
  <c r="D49" i="6"/>
  <c r="F48" i="6"/>
  <c r="K49" i="8" s="1"/>
  <c r="H29" i="3"/>
  <c r="D54" i="12" l="1"/>
  <c r="D50" i="3"/>
  <c r="F49" i="3"/>
  <c r="D50" i="8" s="1"/>
  <c r="C51" i="8"/>
  <c r="H48" i="6"/>
  <c r="I48" i="6" s="1"/>
  <c r="E49" i="6" s="1"/>
  <c r="G49" i="6" s="1"/>
  <c r="F49" i="6"/>
  <c r="K50" i="8" s="1"/>
  <c r="D50" i="6"/>
  <c r="I29" i="3"/>
  <c r="D55" i="12" l="1"/>
  <c r="D51" i="3"/>
  <c r="F50" i="3"/>
  <c r="D51" i="8" s="1"/>
  <c r="C52" i="8"/>
  <c r="H49" i="6"/>
  <c r="I49" i="6" s="1"/>
  <c r="E50" i="6" s="1"/>
  <c r="G50" i="6" s="1"/>
  <c r="D51" i="6"/>
  <c r="F50" i="6"/>
  <c r="K51" i="8" s="1"/>
  <c r="E30" i="3"/>
  <c r="G30" i="3" s="1"/>
  <c r="H30" i="3" s="1"/>
  <c r="D56" i="12" l="1"/>
  <c r="D52" i="3"/>
  <c r="F51" i="3"/>
  <c r="C53" i="8"/>
  <c r="D52" i="8"/>
  <c r="H50" i="6"/>
  <c r="I50" i="6" s="1"/>
  <c r="E51" i="6" s="1"/>
  <c r="G51" i="6" s="1"/>
  <c r="D52" i="6"/>
  <c r="F51" i="6"/>
  <c r="K52" i="8" s="1"/>
  <c r="I30" i="3"/>
  <c r="D57" i="12" l="1"/>
  <c r="D53" i="3"/>
  <c r="F52" i="3"/>
  <c r="C54" i="8"/>
  <c r="D53" i="8"/>
  <c r="H51" i="6"/>
  <c r="I51" i="6" s="1"/>
  <c r="E52" i="6" s="1"/>
  <c r="G52" i="6" s="1"/>
  <c r="D53" i="6"/>
  <c r="F52" i="6"/>
  <c r="K53" i="8" s="1"/>
  <c r="E31" i="3"/>
  <c r="G31" i="3" s="1"/>
  <c r="H31" i="3" s="1"/>
  <c r="D58" i="12" l="1"/>
  <c r="D54" i="3"/>
  <c r="F53" i="3"/>
  <c r="D54" i="8" s="1"/>
  <c r="C55" i="8"/>
  <c r="H52" i="6"/>
  <c r="I52" i="6" s="1"/>
  <c r="E53" i="6" s="1"/>
  <c r="G53" i="6" s="1"/>
  <c r="F53" i="6"/>
  <c r="K54" i="8" s="1"/>
  <c r="D54" i="6"/>
  <c r="I31" i="3"/>
  <c r="D59" i="12" l="1"/>
  <c r="D55" i="3"/>
  <c r="F54" i="3"/>
  <c r="D55" i="8" s="1"/>
  <c r="C56" i="8"/>
  <c r="H53" i="6"/>
  <c r="I53" i="6" s="1"/>
  <c r="E54" i="6" s="1"/>
  <c r="G54" i="6" s="1"/>
  <c r="D55" i="6"/>
  <c r="F54" i="6"/>
  <c r="K55" i="8" s="1"/>
  <c r="E32" i="3"/>
  <c r="G32" i="3" s="1"/>
  <c r="H32" i="3" s="1"/>
  <c r="D60" i="12" l="1"/>
  <c r="D56" i="3"/>
  <c r="F55" i="3"/>
  <c r="D56" i="8" s="1"/>
  <c r="C57" i="8"/>
  <c r="H54" i="6"/>
  <c r="I54" i="6" s="1"/>
  <c r="E55" i="6" s="1"/>
  <c r="G55" i="6" s="1"/>
  <c r="D56" i="6"/>
  <c r="F55" i="6"/>
  <c r="K56" i="8" s="1"/>
  <c r="I32" i="3"/>
  <c r="D61" i="12" l="1"/>
  <c r="D57" i="3"/>
  <c r="F56" i="3"/>
  <c r="D57" i="8" s="1"/>
  <c r="C58" i="8"/>
  <c r="H55" i="6"/>
  <c r="I55" i="6" s="1"/>
  <c r="E56" i="6" s="1"/>
  <c r="G56" i="6" s="1"/>
  <c r="D57" i="6"/>
  <c r="F56" i="6"/>
  <c r="K57" i="8" s="1"/>
  <c r="E33" i="3"/>
  <c r="G33" i="3" s="1"/>
  <c r="H33" i="3" s="1"/>
  <c r="D62" i="12" l="1"/>
  <c r="D58" i="3"/>
  <c r="F57" i="3"/>
  <c r="C59" i="8"/>
  <c r="D58" i="8"/>
  <c r="H56" i="6"/>
  <c r="I56" i="6" s="1"/>
  <c r="E57" i="6" s="1"/>
  <c r="G57" i="6" s="1"/>
  <c r="F57" i="6"/>
  <c r="K58" i="8" s="1"/>
  <c r="D58" i="6"/>
  <c r="I33" i="3"/>
  <c r="D63" i="12" l="1"/>
  <c r="D59" i="3"/>
  <c r="F58" i="3"/>
  <c r="D59" i="8" s="1"/>
  <c r="C60" i="8"/>
  <c r="H57" i="6"/>
  <c r="I57" i="6" s="1"/>
  <c r="E58" i="6" s="1"/>
  <c r="G58" i="6" s="1"/>
  <c r="D59" i="6"/>
  <c r="F58" i="6"/>
  <c r="K59" i="8" s="1"/>
  <c r="E34" i="3"/>
  <c r="G34" i="3" s="1"/>
  <c r="H34" i="3" s="1"/>
  <c r="D64" i="12" l="1"/>
  <c r="D60" i="3"/>
  <c r="F59" i="3"/>
  <c r="D60" i="8" s="1"/>
  <c r="C61" i="8"/>
  <c r="H58" i="6"/>
  <c r="I58" i="6" s="1"/>
  <c r="E59" i="6" s="1"/>
  <c r="G59" i="6" s="1"/>
  <c r="D60" i="6"/>
  <c r="F59" i="6"/>
  <c r="K60" i="8" s="1"/>
  <c r="I34" i="3"/>
  <c r="D65" i="12" l="1"/>
  <c r="D61" i="3"/>
  <c r="F60" i="3"/>
  <c r="D61" i="8" s="1"/>
  <c r="C62" i="8"/>
  <c r="H59" i="6"/>
  <c r="I59" i="6" s="1"/>
  <c r="E60" i="6" s="1"/>
  <c r="G60" i="6" s="1"/>
  <c r="F60" i="6"/>
  <c r="K61" i="8" s="1"/>
  <c r="D61" i="6"/>
  <c r="E35" i="3"/>
  <c r="G35" i="3" s="1"/>
  <c r="H35" i="3" s="1"/>
  <c r="D66" i="12" l="1"/>
  <c r="D62" i="3"/>
  <c r="F61" i="3"/>
  <c r="D62" i="8" s="1"/>
  <c r="C63" i="8"/>
  <c r="H60" i="6"/>
  <c r="I60" i="6" s="1"/>
  <c r="E61" i="6" s="1"/>
  <c r="G61" i="6" s="1"/>
  <c r="D62" i="6"/>
  <c r="F61" i="6"/>
  <c r="K62" i="8" s="1"/>
  <c r="I35" i="3"/>
  <c r="D67" i="12" l="1"/>
  <c r="D63" i="3"/>
  <c r="F62" i="3"/>
  <c r="C64" i="8"/>
  <c r="D63" i="8"/>
  <c r="H61" i="6"/>
  <c r="I61" i="6" s="1"/>
  <c r="E62" i="6" s="1"/>
  <c r="G62" i="6" s="1"/>
  <c r="F62" i="6"/>
  <c r="K63" i="8" s="1"/>
  <c r="D63" i="6"/>
  <c r="E36" i="3"/>
  <c r="G36" i="3" s="1"/>
  <c r="H36" i="3" s="1"/>
  <c r="D68" i="12" l="1"/>
  <c r="D64" i="3"/>
  <c r="F63" i="3"/>
  <c r="D64" i="8" s="1"/>
  <c r="C65" i="8"/>
  <c r="H62" i="6"/>
  <c r="I62" i="6" s="1"/>
  <c r="E63" i="6" s="1"/>
  <c r="G63" i="6" s="1"/>
  <c r="D64" i="6"/>
  <c r="F63" i="6"/>
  <c r="K64" i="8" s="1"/>
  <c r="I36" i="3"/>
  <c r="D69" i="12" l="1"/>
  <c r="D65" i="3"/>
  <c r="F64" i="3"/>
  <c r="D65" i="8" s="1"/>
  <c r="C66" i="8"/>
  <c r="H63" i="6"/>
  <c r="I63" i="6" s="1"/>
  <c r="E64" i="6" s="1"/>
  <c r="G64" i="6" s="1"/>
  <c r="D65" i="6"/>
  <c r="F64" i="6"/>
  <c r="K65" i="8" s="1"/>
  <c r="E37" i="3"/>
  <c r="G37" i="3" s="1"/>
  <c r="H37" i="3" s="1"/>
  <c r="D70" i="12" l="1"/>
  <c r="D66" i="3"/>
  <c r="F65" i="3"/>
  <c r="D66" i="8" s="1"/>
  <c r="C67" i="8"/>
  <c r="H64" i="6"/>
  <c r="I64" i="6" s="1"/>
  <c r="E65" i="6" s="1"/>
  <c r="G65" i="6" s="1"/>
  <c r="D66" i="6"/>
  <c r="F65" i="6"/>
  <c r="K66" i="8" s="1"/>
  <c r="I37" i="3"/>
  <c r="D71" i="12" l="1"/>
  <c r="D67" i="3"/>
  <c r="F66" i="3"/>
  <c r="D67" i="8" s="1"/>
  <c r="C68" i="8"/>
  <c r="H65" i="6"/>
  <c r="I65" i="6" s="1"/>
  <c r="E66" i="6" s="1"/>
  <c r="G66" i="6" s="1"/>
  <c r="D67" i="6"/>
  <c r="F66" i="6"/>
  <c r="K67" i="8" s="1"/>
  <c r="E38" i="3"/>
  <c r="G38" i="3" s="1"/>
  <c r="H38" i="3" s="1"/>
  <c r="D72" i="12" l="1"/>
  <c r="D68" i="3"/>
  <c r="F67" i="3"/>
  <c r="D68" i="8" s="1"/>
  <c r="C69" i="8"/>
  <c r="H66" i="6"/>
  <c r="I66" i="6" s="1"/>
  <c r="E67" i="6" s="1"/>
  <c r="G67" i="6" s="1"/>
  <c r="D68" i="6"/>
  <c r="F67" i="6"/>
  <c r="K68" i="8" s="1"/>
  <c r="I38" i="3"/>
  <c r="D73" i="12" l="1"/>
  <c r="D69" i="3"/>
  <c r="F68" i="3"/>
  <c r="D69" i="8" s="1"/>
  <c r="C70" i="8"/>
  <c r="H67" i="6"/>
  <c r="I67" i="6" s="1"/>
  <c r="E68" i="6" s="1"/>
  <c r="G68" i="6" s="1"/>
  <c r="F68" i="6"/>
  <c r="K69" i="8" s="1"/>
  <c r="D69" i="6"/>
  <c r="E39" i="3"/>
  <c r="G39" i="3" s="1"/>
  <c r="H39" i="3" s="1"/>
  <c r="D74" i="12" l="1"/>
  <c r="D70" i="3"/>
  <c r="F69" i="3"/>
  <c r="D70" i="8" s="1"/>
  <c r="C71" i="8"/>
  <c r="H68" i="6"/>
  <c r="I68" i="6" s="1"/>
  <c r="E69" i="6" s="1"/>
  <c r="G69" i="6" s="1"/>
  <c r="D70" i="6"/>
  <c r="F69" i="6"/>
  <c r="K70" i="8" s="1"/>
  <c r="I39" i="3"/>
  <c r="D75" i="12" l="1"/>
  <c r="D71" i="3"/>
  <c r="F70" i="3"/>
  <c r="C72" i="8"/>
  <c r="D71" i="8"/>
  <c r="H69" i="6"/>
  <c r="I69" i="6" s="1"/>
  <c r="E70" i="6" s="1"/>
  <c r="G70" i="6" s="1"/>
  <c r="F70" i="6"/>
  <c r="K71" i="8" s="1"/>
  <c r="D71" i="6"/>
  <c r="E40" i="3"/>
  <c r="G40" i="3" s="1"/>
  <c r="H40" i="3" s="1"/>
  <c r="D76" i="12" l="1"/>
  <c r="D72" i="3"/>
  <c r="F71" i="3"/>
  <c r="D72" i="8" s="1"/>
  <c r="C73" i="8"/>
  <c r="H70" i="6"/>
  <c r="I70" i="6" s="1"/>
  <c r="E71" i="6" s="1"/>
  <c r="G71" i="6" s="1"/>
  <c r="D72" i="6"/>
  <c r="F71" i="6"/>
  <c r="K72" i="8" s="1"/>
  <c r="I40" i="3"/>
  <c r="D77" i="12" l="1"/>
  <c r="D73" i="3"/>
  <c r="F72" i="3"/>
  <c r="C74" i="8"/>
  <c r="D73" i="8"/>
  <c r="H71" i="6"/>
  <c r="I71" i="6" s="1"/>
  <c r="E72" i="6" s="1"/>
  <c r="G72" i="6" s="1"/>
  <c r="D73" i="6"/>
  <c r="F72" i="6"/>
  <c r="K73" i="8" s="1"/>
  <c r="E41" i="3"/>
  <c r="G41" i="3" s="1"/>
  <c r="H41" i="3" s="1"/>
  <c r="D78" i="12" l="1"/>
  <c r="D74" i="3"/>
  <c r="F73" i="3"/>
  <c r="C75" i="8"/>
  <c r="D74" i="8"/>
  <c r="H72" i="6"/>
  <c r="I72" i="6" s="1"/>
  <c r="E73" i="6" s="1"/>
  <c r="G73" i="6" s="1"/>
  <c r="D74" i="6"/>
  <c r="F73" i="6"/>
  <c r="K74" i="8" s="1"/>
  <c r="I41" i="3"/>
  <c r="D79" i="12" l="1"/>
  <c r="D75" i="3"/>
  <c r="F74" i="3"/>
  <c r="D75" i="8" s="1"/>
  <c r="C76" i="8"/>
  <c r="H73" i="6"/>
  <c r="I73" i="6" s="1"/>
  <c r="E74" i="6" s="1"/>
  <c r="G74" i="6" s="1"/>
  <c r="F74" i="6"/>
  <c r="K75" i="8" s="1"/>
  <c r="D75" i="6"/>
  <c r="E42" i="3"/>
  <c r="G42" i="3" s="1"/>
  <c r="H42" i="3" s="1"/>
  <c r="D80" i="12" l="1"/>
  <c r="D76" i="3"/>
  <c r="F75" i="3"/>
  <c r="D76" i="8" s="1"/>
  <c r="C77" i="8"/>
  <c r="H74" i="6"/>
  <c r="I74" i="6" s="1"/>
  <c r="E75" i="6" s="1"/>
  <c r="G75" i="6" s="1"/>
  <c r="D76" i="6"/>
  <c r="F75" i="6"/>
  <c r="K76" i="8" s="1"/>
  <c r="I42" i="3"/>
  <c r="D81" i="12" l="1"/>
  <c r="D77" i="3"/>
  <c r="F76" i="3"/>
  <c r="C78" i="8"/>
  <c r="D77" i="8"/>
  <c r="H75" i="6"/>
  <c r="I75" i="6" s="1"/>
  <c r="E76" i="6" s="1"/>
  <c r="G76" i="6" s="1"/>
  <c r="F76" i="6"/>
  <c r="K77" i="8" s="1"/>
  <c r="D77" i="6"/>
  <c r="E43" i="3"/>
  <c r="G43" i="3" s="1"/>
  <c r="H43" i="3" s="1"/>
  <c r="D82" i="12" l="1"/>
  <c r="D78" i="3"/>
  <c r="F77" i="3"/>
  <c r="D78" i="8" s="1"/>
  <c r="C79" i="8"/>
  <c r="H76" i="6"/>
  <c r="I76" i="6" s="1"/>
  <c r="E77" i="6" s="1"/>
  <c r="G77" i="6" s="1"/>
  <c r="D78" i="6"/>
  <c r="F77" i="6"/>
  <c r="K78" i="8" s="1"/>
  <c r="I43" i="3"/>
  <c r="D83" i="12" l="1"/>
  <c r="D79" i="3"/>
  <c r="F78" i="3"/>
  <c r="D79" i="8" s="1"/>
  <c r="C80" i="8"/>
  <c r="H77" i="6"/>
  <c r="I77" i="6" s="1"/>
  <c r="E78" i="6" s="1"/>
  <c r="G78" i="6" s="1"/>
  <c r="F78" i="6"/>
  <c r="K79" i="8" s="1"/>
  <c r="D79" i="6"/>
  <c r="E44" i="3"/>
  <c r="G44" i="3" s="1"/>
  <c r="H44" i="3" s="1"/>
  <c r="D84" i="12" l="1"/>
  <c r="D80" i="3"/>
  <c r="F79" i="3"/>
  <c r="D80" i="8" s="1"/>
  <c r="C81" i="8"/>
  <c r="H78" i="6"/>
  <c r="I78" i="6" s="1"/>
  <c r="E79" i="6" s="1"/>
  <c r="G79" i="6" s="1"/>
  <c r="D80" i="6"/>
  <c r="F79" i="6"/>
  <c r="K80" i="8" s="1"/>
  <c r="I44" i="3"/>
  <c r="D85" i="12" l="1"/>
  <c r="D81" i="3"/>
  <c r="F80" i="3"/>
  <c r="C82" i="8"/>
  <c r="D81" i="8"/>
  <c r="H79" i="6"/>
  <c r="I79" i="6" s="1"/>
  <c r="E80" i="6" s="1"/>
  <c r="G80" i="6" s="1"/>
  <c r="D81" i="6"/>
  <c r="F80" i="6"/>
  <c r="K81" i="8" s="1"/>
  <c r="E45" i="3"/>
  <c r="G45" i="3" s="1"/>
  <c r="H45" i="3" s="1"/>
  <c r="D86" i="12" l="1"/>
  <c r="D82" i="3"/>
  <c r="F81" i="3"/>
  <c r="D82" i="8" s="1"/>
  <c r="C83" i="8"/>
  <c r="H80" i="6"/>
  <c r="I80" i="6" s="1"/>
  <c r="E81" i="6" s="1"/>
  <c r="G81" i="6" s="1"/>
  <c r="D82" i="6"/>
  <c r="F81" i="6"/>
  <c r="K82" i="8" s="1"/>
  <c r="I45" i="3"/>
  <c r="D87" i="12" l="1"/>
  <c r="D83" i="3"/>
  <c r="F82" i="3"/>
  <c r="D83" i="8" s="1"/>
  <c r="C84" i="8"/>
  <c r="H81" i="6"/>
  <c r="I81" i="6" s="1"/>
  <c r="E82" i="6" s="1"/>
  <c r="G82" i="6" s="1"/>
  <c r="D83" i="6"/>
  <c r="F82" i="6"/>
  <c r="K83" i="8" s="1"/>
  <c r="E46" i="3"/>
  <c r="G46" i="3" s="1"/>
  <c r="H46" i="3" s="1"/>
  <c r="D88" i="12" l="1"/>
  <c r="D84" i="3"/>
  <c r="F83" i="3"/>
  <c r="D84" i="8" s="1"/>
  <c r="C85" i="8"/>
  <c r="H82" i="6"/>
  <c r="I82" i="6" s="1"/>
  <c r="E83" i="6" s="1"/>
  <c r="G83" i="6" s="1"/>
  <c r="D84" i="6"/>
  <c r="F83" i="6"/>
  <c r="K84" i="8" s="1"/>
  <c r="I46" i="3"/>
  <c r="D89" i="12" l="1"/>
  <c r="D85" i="3"/>
  <c r="F84" i="3"/>
  <c r="C86" i="8"/>
  <c r="D85" i="8"/>
  <c r="H83" i="6"/>
  <c r="I83" i="6" s="1"/>
  <c r="E84" i="6" s="1"/>
  <c r="G84" i="6" s="1"/>
  <c r="F84" i="6"/>
  <c r="K85" i="8" s="1"/>
  <c r="D85" i="6"/>
  <c r="E47" i="3"/>
  <c r="G47" i="3" s="1"/>
  <c r="H47" i="3" s="1"/>
  <c r="D90" i="12" l="1"/>
  <c r="D86" i="3"/>
  <c r="F85" i="3"/>
  <c r="D86" i="8" s="1"/>
  <c r="C87" i="8"/>
  <c r="H84" i="6"/>
  <c r="I84" i="6" s="1"/>
  <c r="E85" i="6" s="1"/>
  <c r="G85" i="6" s="1"/>
  <c r="D86" i="6"/>
  <c r="F85" i="6"/>
  <c r="K86" i="8" s="1"/>
  <c r="I47" i="3"/>
  <c r="D91" i="12" l="1"/>
  <c r="D87" i="3"/>
  <c r="F86" i="3"/>
  <c r="D87" i="8" s="1"/>
  <c r="C88" i="8"/>
  <c r="H85" i="6"/>
  <c r="I85" i="6" s="1"/>
  <c r="E86" i="6" s="1"/>
  <c r="G86" i="6" s="1"/>
  <c r="F86" i="6"/>
  <c r="K87" i="8" s="1"/>
  <c r="D87" i="6"/>
  <c r="E48" i="3"/>
  <c r="G48" i="3" s="1"/>
  <c r="H48" i="3" s="1"/>
  <c r="D92" i="12" l="1"/>
  <c r="D88" i="3"/>
  <c r="F87" i="3"/>
  <c r="C89" i="8"/>
  <c r="D88" i="8"/>
  <c r="H86" i="6"/>
  <c r="I86" i="6" s="1"/>
  <c r="E87" i="6" s="1"/>
  <c r="G87" i="6" s="1"/>
  <c r="D88" i="6"/>
  <c r="F87" i="6"/>
  <c r="K88" i="8" s="1"/>
  <c r="I48" i="3"/>
  <c r="D93" i="12" l="1"/>
  <c r="D89" i="3"/>
  <c r="F88" i="3"/>
  <c r="C90" i="8"/>
  <c r="D89" i="8"/>
  <c r="H87" i="6"/>
  <c r="I87" i="6" s="1"/>
  <c r="E88" i="6" s="1"/>
  <c r="G88" i="6" s="1"/>
  <c r="D89" i="6"/>
  <c r="F88" i="6"/>
  <c r="K89" i="8" s="1"/>
  <c r="E49" i="3"/>
  <c r="G49" i="3" s="1"/>
  <c r="H49" i="3" s="1"/>
  <c r="D94" i="12" l="1"/>
  <c r="D90" i="3"/>
  <c r="F89" i="3"/>
  <c r="C91" i="8"/>
  <c r="D90" i="8"/>
  <c r="H88" i="6"/>
  <c r="I88" i="6" s="1"/>
  <c r="E89" i="6" s="1"/>
  <c r="G89" i="6" s="1"/>
  <c r="D90" i="6"/>
  <c r="F89" i="6"/>
  <c r="K90" i="8" s="1"/>
  <c r="I49" i="3"/>
  <c r="D95" i="12" l="1"/>
  <c r="D91" i="3"/>
  <c r="F90" i="3"/>
  <c r="C92" i="8"/>
  <c r="D91" i="8"/>
  <c r="H89" i="6"/>
  <c r="I89" i="6" s="1"/>
  <c r="E90" i="6" s="1"/>
  <c r="G90" i="6" s="1"/>
  <c r="F90" i="6"/>
  <c r="K91" i="8" s="1"/>
  <c r="D91" i="6"/>
  <c r="E50" i="3"/>
  <c r="G50" i="3" s="1"/>
  <c r="H50" i="3" s="1"/>
  <c r="D96" i="12" l="1"/>
  <c r="D92" i="3"/>
  <c r="F91" i="3"/>
  <c r="D92" i="8" s="1"/>
  <c r="C93" i="8"/>
  <c r="H90" i="6"/>
  <c r="I90" i="6" s="1"/>
  <c r="E91" i="6" s="1"/>
  <c r="G91" i="6" s="1"/>
  <c r="D92" i="6"/>
  <c r="F91" i="6"/>
  <c r="K92" i="8" s="1"/>
  <c r="I50" i="3"/>
  <c r="D97" i="12" l="1"/>
  <c r="D93" i="3"/>
  <c r="F92" i="3"/>
  <c r="D93" i="8" s="1"/>
  <c r="C94" i="8"/>
  <c r="H91" i="6"/>
  <c r="I91" i="6" s="1"/>
  <c r="E92" i="6" s="1"/>
  <c r="G92" i="6" s="1"/>
  <c r="D93" i="6"/>
  <c r="F92" i="6"/>
  <c r="K93" i="8" s="1"/>
  <c r="E51" i="3"/>
  <c r="G51" i="3" s="1"/>
  <c r="H51" i="3" s="1"/>
  <c r="D98" i="12" l="1"/>
  <c r="D94" i="3"/>
  <c r="F93" i="3"/>
  <c r="D94" i="8" s="1"/>
  <c r="C95" i="8"/>
  <c r="H92" i="6"/>
  <c r="I92" i="6" s="1"/>
  <c r="E93" i="6" s="1"/>
  <c r="G93" i="6" s="1"/>
  <c r="D94" i="6"/>
  <c r="F93" i="6"/>
  <c r="K94" i="8" s="1"/>
  <c r="I51" i="3"/>
  <c r="D99" i="12" l="1"/>
  <c r="D95" i="3"/>
  <c r="F94" i="3"/>
  <c r="D95" i="8" s="1"/>
  <c r="C96" i="8"/>
  <c r="H93" i="6"/>
  <c r="I93" i="6" s="1"/>
  <c r="E94" i="6" s="1"/>
  <c r="G94" i="6" s="1"/>
  <c r="D95" i="6"/>
  <c r="F94" i="6"/>
  <c r="K95" i="8" s="1"/>
  <c r="E52" i="3"/>
  <c r="G52" i="3" s="1"/>
  <c r="H52" i="3" s="1"/>
  <c r="D100" i="12" l="1"/>
  <c r="D96" i="3"/>
  <c r="F95" i="3"/>
  <c r="C97" i="8"/>
  <c r="D96" i="8"/>
  <c r="D96" i="6"/>
  <c r="F95" i="6"/>
  <c r="K96" i="8" s="1"/>
  <c r="H94" i="6"/>
  <c r="I94" i="6" s="1"/>
  <c r="E95" i="6" s="1"/>
  <c r="G95" i="6" s="1"/>
  <c r="I52" i="3"/>
  <c r="D101" i="12" l="1"/>
  <c r="D97" i="3"/>
  <c r="F96" i="3"/>
  <c r="D97" i="8" s="1"/>
  <c r="C98" i="8"/>
  <c r="H95" i="6"/>
  <c r="I95" i="6" s="1"/>
  <c r="E96" i="6" s="1"/>
  <c r="G96" i="6" s="1"/>
  <c r="D97" i="6"/>
  <c r="F96" i="6"/>
  <c r="K97" i="8" s="1"/>
  <c r="E53" i="3"/>
  <c r="G53" i="3" s="1"/>
  <c r="H53" i="3" s="1"/>
  <c r="D102" i="12" l="1"/>
  <c r="D98" i="3"/>
  <c r="F97" i="3"/>
  <c r="D98" i="8" s="1"/>
  <c r="C99" i="8"/>
  <c r="H96" i="6"/>
  <c r="I96" i="6" s="1"/>
  <c r="E97" i="6" s="1"/>
  <c r="G97" i="6" s="1"/>
  <c r="D98" i="6"/>
  <c r="F97" i="6"/>
  <c r="K98" i="8" s="1"/>
  <c r="I53" i="3"/>
  <c r="D103" i="12" l="1"/>
  <c r="D99" i="3"/>
  <c r="F98" i="3"/>
  <c r="C100" i="8"/>
  <c r="D99" i="8"/>
  <c r="H97" i="6"/>
  <c r="I97" i="6" s="1"/>
  <c r="E98" i="6" s="1"/>
  <c r="G98" i="6" s="1"/>
  <c r="D99" i="6"/>
  <c r="F98" i="6"/>
  <c r="K99" i="8" s="1"/>
  <c r="E54" i="3"/>
  <c r="G54" i="3" s="1"/>
  <c r="H54" i="3" s="1"/>
  <c r="D104" i="12" l="1"/>
  <c r="D100" i="3"/>
  <c r="F99" i="3"/>
  <c r="D100" i="8" s="1"/>
  <c r="C101" i="8"/>
  <c r="H98" i="6"/>
  <c r="I98" i="6" s="1"/>
  <c r="E99" i="6" s="1"/>
  <c r="G99" i="6" s="1"/>
  <c r="D100" i="6"/>
  <c r="F99" i="6"/>
  <c r="K100" i="8" s="1"/>
  <c r="I54" i="3"/>
  <c r="D105" i="12" l="1"/>
  <c r="D101" i="3"/>
  <c r="F100" i="3"/>
  <c r="C102" i="8"/>
  <c r="D101" i="8"/>
  <c r="H99" i="6"/>
  <c r="I99" i="6" s="1"/>
  <c r="E100" i="6" s="1"/>
  <c r="G100" i="6" s="1"/>
  <c r="D101" i="6"/>
  <c r="F100" i="6"/>
  <c r="K101" i="8" s="1"/>
  <c r="E55" i="3"/>
  <c r="G55" i="3" s="1"/>
  <c r="H55" i="3" s="1"/>
  <c r="D106" i="12" l="1"/>
  <c r="D102" i="3"/>
  <c r="F101" i="3"/>
  <c r="D102" i="8" s="1"/>
  <c r="C103" i="8"/>
  <c r="H100" i="6"/>
  <c r="I100" i="6" s="1"/>
  <c r="E101" i="6" s="1"/>
  <c r="G101" i="6" s="1"/>
  <c r="D102" i="6"/>
  <c r="F101" i="6"/>
  <c r="K102" i="8" s="1"/>
  <c r="I55" i="3"/>
  <c r="D107" i="12" l="1"/>
  <c r="D103" i="3"/>
  <c r="F102" i="3"/>
  <c r="C104" i="8"/>
  <c r="D103" i="8"/>
  <c r="H101" i="6"/>
  <c r="I101" i="6" s="1"/>
  <c r="E102" i="6" s="1"/>
  <c r="G102" i="6" s="1"/>
  <c r="D103" i="6"/>
  <c r="F102" i="6"/>
  <c r="K103" i="8" s="1"/>
  <c r="E56" i="3"/>
  <c r="G56" i="3" s="1"/>
  <c r="H56" i="3" s="1"/>
  <c r="D108" i="12" l="1"/>
  <c r="D104" i="3"/>
  <c r="F103" i="3"/>
  <c r="D104" i="8" s="1"/>
  <c r="C105" i="8"/>
  <c r="H102" i="6"/>
  <c r="I102" i="6" s="1"/>
  <c r="E103" i="6" s="1"/>
  <c r="G103" i="6" s="1"/>
  <c r="D104" i="6"/>
  <c r="F103" i="6"/>
  <c r="K104" i="8" s="1"/>
  <c r="I56" i="3"/>
  <c r="D109" i="12" l="1"/>
  <c r="D105" i="3"/>
  <c r="F104" i="3"/>
  <c r="D105" i="8" s="1"/>
  <c r="C106" i="8"/>
  <c r="H103" i="6"/>
  <c r="I103" i="6" s="1"/>
  <c r="E104" i="6" s="1"/>
  <c r="G104" i="6" s="1"/>
  <c r="D105" i="6"/>
  <c r="F104" i="6"/>
  <c r="K105" i="8" s="1"/>
  <c r="E57" i="3"/>
  <c r="G57" i="3" s="1"/>
  <c r="H57" i="3" s="1"/>
  <c r="D110" i="12" l="1"/>
  <c r="D106" i="3"/>
  <c r="F105" i="3"/>
  <c r="C107" i="8"/>
  <c r="D106" i="8"/>
  <c r="H104" i="6"/>
  <c r="I104" i="6" s="1"/>
  <c r="E105" i="6" s="1"/>
  <c r="G105" i="6" s="1"/>
  <c r="D106" i="6"/>
  <c r="F105" i="6"/>
  <c r="K106" i="8" s="1"/>
  <c r="I57" i="3"/>
  <c r="D111" i="12" l="1"/>
  <c r="D107" i="3"/>
  <c r="F106" i="3"/>
  <c r="C108" i="8"/>
  <c r="D107" i="8"/>
  <c r="H105" i="6"/>
  <c r="I105" i="6" s="1"/>
  <c r="E106" i="6" s="1"/>
  <c r="G106" i="6" s="1"/>
  <c r="D107" i="6"/>
  <c r="F106" i="6"/>
  <c r="K107" i="8" s="1"/>
  <c r="E58" i="3"/>
  <c r="G58" i="3" s="1"/>
  <c r="H58" i="3" s="1"/>
  <c r="D112" i="12" l="1"/>
  <c r="D108" i="3"/>
  <c r="F107" i="3"/>
  <c r="D108" i="8" s="1"/>
  <c r="C109" i="8"/>
  <c r="H106" i="6"/>
  <c r="I106" i="6" s="1"/>
  <c r="E107" i="6" s="1"/>
  <c r="G107" i="6" s="1"/>
  <c r="D108" i="6"/>
  <c r="F107" i="6"/>
  <c r="K108" i="8" s="1"/>
  <c r="I58" i="3"/>
  <c r="D113" i="12" l="1"/>
  <c r="D109" i="3"/>
  <c r="F108" i="3"/>
  <c r="D109" i="8" s="1"/>
  <c r="C110" i="8"/>
  <c r="H107" i="6"/>
  <c r="I107" i="6" s="1"/>
  <c r="E108" i="6" s="1"/>
  <c r="G108" i="6" s="1"/>
  <c r="D109" i="6"/>
  <c r="F108" i="6"/>
  <c r="K109" i="8" s="1"/>
  <c r="E59" i="3"/>
  <c r="G59" i="3" s="1"/>
  <c r="H59" i="3" s="1"/>
  <c r="D114" i="12" l="1"/>
  <c r="D110" i="3"/>
  <c r="F109" i="3"/>
  <c r="D110" i="8" s="1"/>
  <c r="C111" i="8"/>
  <c r="H108" i="6"/>
  <c r="I108" i="6" s="1"/>
  <c r="E109" i="6" s="1"/>
  <c r="G109" i="6" s="1"/>
  <c r="D110" i="6"/>
  <c r="F109" i="6"/>
  <c r="K110" i="8" s="1"/>
  <c r="I59" i="3"/>
  <c r="D115" i="12" l="1"/>
  <c r="D111" i="3"/>
  <c r="F110" i="3"/>
  <c r="D111" i="8" s="1"/>
  <c r="C112" i="8"/>
  <c r="H109" i="6"/>
  <c r="I109" i="6" s="1"/>
  <c r="E110" i="6" s="1"/>
  <c r="G110" i="6" s="1"/>
  <c r="D111" i="6"/>
  <c r="F110" i="6"/>
  <c r="K111" i="8" s="1"/>
  <c r="E60" i="3"/>
  <c r="G60" i="3" s="1"/>
  <c r="H60" i="3" s="1"/>
  <c r="I60" i="3" s="1"/>
  <c r="E61" i="3" s="1"/>
  <c r="D116" i="12" l="1"/>
  <c r="D112" i="3"/>
  <c r="F111" i="3"/>
  <c r="D112" i="8" s="1"/>
  <c r="C113" i="8"/>
  <c r="H110" i="6"/>
  <c r="I110" i="6" s="1"/>
  <c r="E111" i="6" s="1"/>
  <c r="G111" i="6" s="1"/>
  <c r="D112" i="6"/>
  <c r="F111" i="6"/>
  <c r="K112" i="8" s="1"/>
  <c r="G61" i="3"/>
  <c r="D117" i="12" l="1"/>
  <c r="D113" i="3"/>
  <c r="F112" i="3"/>
  <c r="D113" i="8" s="1"/>
  <c r="C114" i="8"/>
  <c r="H111" i="6"/>
  <c r="I111" i="6" s="1"/>
  <c r="E112" i="6" s="1"/>
  <c r="G112" i="6" s="1"/>
  <c r="D113" i="6"/>
  <c r="F112" i="6"/>
  <c r="K113" i="8" s="1"/>
  <c r="H61" i="3"/>
  <c r="D118" i="12" l="1"/>
  <c r="D114" i="3"/>
  <c r="F113" i="3"/>
  <c r="D114" i="8" s="1"/>
  <c r="C115" i="8"/>
  <c r="D114" i="6"/>
  <c r="F113" i="6"/>
  <c r="K114" i="8" s="1"/>
  <c r="H112" i="6"/>
  <c r="I112" i="6" s="1"/>
  <c r="E113" i="6" s="1"/>
  <c r="G113" i="6" s="1"/>
  <c r="I61" i="3"/>
  <c r="D119" i="12" l="1"/>
  <c r="D115" i="3"/>
  <c r="F114" i="3"/>
  <c r="D115" i="8" s="1"/>
  <c r="C116" i="8"/>
  <c r="H113" i="6"/>
  <c r="I113" i="6" s="1"/>
  <c r="E114" i="6" s="1"/>
  <c r="G114" i="6" s="1"/>
  <c r="D115" i="6"/>
  <c r="F114" i="6"/>
  <c r="K115" i="8" s="1"/>
  <c r="E62" i="3"/>
  <c r="G62" i="3" s="1"/>
  <c r="H62" i="3" s="1"/>
  <c r="D120" i="12" l="1"/>
  <c r="D116" i="3"/>
  <c r="F115" i="3"/>
  <c r="D116" i="8" s="1"/>
  <c r="C117" i="8"/>
  <c r="H114" i="6"/>
  <c r="I114" i="6" s="1"/>
  <c r="E115" i="6" s="1"/>
  <c r="G115" i="6" s="1"/>
  <c r="D116" i="6"/>
  <c r="F115" i="6"/>
  <c r="K116" i="8" s="1"/>
  <c r="I62" i="3"/>
  <c r="D121" i="12" l="1"/>
  <c r="D117" i="3"/>
  <c r="F116" i="3"/>
  <c r="D117" i="8" s="1"/>
  <c r="C118" i="8"/>
  <c r="H115" i="6"/>
  <c r="I115" i="6" s="1"/>
  <c r="E116" i="6" s="1"/>
  <c r="G116" i="6" s="1"/>
  <c r="D117" i="6"/>
  <c r="F116" i="6"/>
  <c r="K117" i="8" s="1"/>
  <c r="E63" i="3"/>
  <c r="G63" i="3" s="1"/>
  <c r="H63" i="3" s="1"/>
  <c r="D122" i="12" l="1"/>
  <c r="D118" i="3"/>
  <c r="F117" i="3"/>
  <c r="D118" i="8" s="1"/>
  <c r="C119" i="8"/>
  <c r="D118" i="6"/>
  <c r="F117" i="6"/>
  <c r="K118" i="8" s="1"/>
  <c r="H116" i="6"/>
  <c r="I116" i="6" s="1"/>
  <c r="E117" i="6" s="1"/>
  <c r="G117" i="6" s="1"/>
  <c r="I63" i="3"/>
  <c r="D123" i="12" l="1"/>
  <c r="D119" i="3"/>
  <c r="F118" i="3"/>
  <c r="C120" i="8"/>
  <c r="D119" i="8"/>
  <c r="H117" i="6"/>
  <c r="I117" i="6" s="1"/>
  <c r="E118" i="6" s="1"/>
  <c r="G118" i="6" s="1"/>
  <c r="D119" i="6"/>
  <c r="F118" i="6"/>
  <c r="K119" i="8" s="1"/>
  <c r="E64" i="3"/>
  <c r="G64" i="3" s="1"/>
  <c r="H64" i="3" s="1"/>
  <c r="D124" i="12" l="1"/>
  <c r="D120" i="3"/>
  <c r="F119" i="3"/>
  <c r="D120" i="8" s="1"/>
  <c r="C121" i="8"/>
  <c r="H118" i="6"/>
  <c r="I118" i="6" s="1"/>
  <c r="E119" i="6" s="1"/>
  <c r="G119" i="6" s="1"/>
  <c r="D120" i="6"/>
  <c r="F119" i="6"/>
  <c r="K120" i="8" s="1"/>
  <c r="I64" i="3"/>
  <c r="D125" i="12" l="1"/>
  <c r="D121" i="3"/>
  <c r="F120" i="3"/>
  <c r="C122" i="8"/>
  <c r="D121" i="8"/>
  <c r="H119" i="6"/>
  <c r="I119" i="6" s="1"/>
  <c r="E120" i="6" s="1"/>
  <c r="G120" i="6" s="1"/>
  <c r="D121" i="6"/>
  <c r="F120" i="6"/>
  <c r="K121" i="8" s="1"/>
  <c r="E65" i="3"/>
  <c r="G65" i="3" s="1"/>
  <c r="H65" i="3" s="1"/>
  <c r="I65" i="3" s="1"/>
  <c r="E66" i="3" s="1"/>
  <c r="D126" i="12" l="1"/>
  <c r="D122" i="3"/>
  <c r="F121" i="3"/>
  <c r="D122" i="8" s="1"/>
  <c r="C123" i="8"/>
  <c r="H120" i="6"/>
  <c r="I120" i="6" s="1"/>
  <c r="E121" i="6" s="1"/>
  <c r="G121" i="6" s="1"/>
  <c r="D122" i="6"/>
  <c r="F121" i="6"/>
  <c r="K122" i="8" s="1"/>
  <c r="G66" i="3"/>
  <c r="D127" i="12" l="1"/>
  <c r="D123" i="3"/>
  <c r="F122" i="3"/>
  <c r="D123" i="8" s="1"/>
  <c r="C124" i="8"/>
  <c r="H121" i="6"/>
  <c r="I121" i="6" s="1"/>
  <c r="E122" i="6" s="1"/>
  <c r="G122" i="6" s="1"/>
  <c r="D123" i="6"/>
  <c r="F122" i="6"/>
  <c r="K123" i="8" s="1"/>
  <c r="H66" i="3"/>
  <c r="D128" i="12" l="1"/>
  <c r="D124" i="3"/>
  <c r="F123" i="3"/>
  <c r="C125" i="8"/>
  <c r="D124" i="8"/>
  <c r="H122" i="6"/>
  <c r="I122" i="6" s="1"/>
  <c r="E123" i="6" s="1"/>
  <c r="G123" i="6" s="1"/>
  <c r="D124" i="6"/>
  <c r="F123" i="6"/>
  <c r="K124" i="8" s="1"/>
  <c r="I66" i="3"/>
  <c r="D129" i="12" l="1"/>
  <c r="D125" i="3"/>
  <c r="F124" i="3"/>
  <c r="C126" i="8"/>
  <c r="D125" i="8"/>
  <c r="H123" i="6"/>
  <c r="I123" i="6" s="1"/>
  <c r="E124" i="6" s="1"/>
  <c r="G124" i="6" s="1"/>
  <c r="D125" i="6"/>
  <c r="F124" i="6"/>
  <c r="K125" i="8" s="1"/>
  <c r="E67" i="3"/>
  <c r="G67" i="3" s="1"/>
  <c r="H67" i="3" s="1"/>
  <c r="D130" i="12" l="1"/>
  <c r="D126" i="3"/>
  <c r="F125" i="3"/>
  <c r="D126" i="8" s="1"/>
  <c r="C127" i="8"/>
  <c r="H124" i="6"/>
  <c r="I124" i="6" s="1"/>
  <c r="E125" i="6" s="1"/>
  <c r="G125" i="6" s="1"/>
  <c r="D126" i="6"/>
  <c r="F125" i="6"/>
  <c r="K126" i="8" s="1"/>
  <c r="I67" i="3"/>
  <c r="D131" i="12" l="1"/>
  <c r="D127" i="3"/>
  <c r="F126" i="3"/>
  <c r="D127" i="8" s="1"/>
  <c r="C128" i="8"/>
  <c r="H125" i="6"/>
  <c r="I125" i="6" s="1"/>
  <c r="E126" i="6" s="1"/>
  <c r="G126" i="6" s="1"/>
  <c r="D127" i="6"/>
  <c r="F126" i="6"/>
  <c r="K127" i="8" s="1"/>
  <c r="E68" i="3"/>
  <c r="G68" i="3" s="1"/>
  <c r="H68" i="3" s="1"/>
  <c r="D132" i="12" l="1"/>
  <c r="D128" i="3"/>
  <c r="F127" i="3"/>
  <c r="C129" i="8"/>
  <c r="D128" i="8"/>
  <c r="H126" i="6"/>
  <c r="I126" i="6" s="1"/>
  <c r="E127" i="6" s="1"/>
  <c r="G127" i="6" s="1"/>
  <c r="D128" i="6"/>
  <c r="F127" i="6"/>
  <c r="K128" i="8" s="1"/>
  <c r="I68" i="3"/>
  <c r="D133" i="12" l="1"/>
  <c r="D129" i="3"/>
  <c r="F128" i="3"/>
  <c r="C130" i="8"/>
  <c r="D129" i="8"/>
  <c r="H127" i="6"/>
  <c r="I127" i="6" s="1"/>
  <c r="E128" i="6" s="1"/>
  <c r="G128" i="6" s="1"/>
  <c r="D129" i="6"/>
  <c r="F128" i="6"/>
  <c r="K129" i="8" s="1"/>
  <c r="E69" i="3"/>
  <c r="G69" i="3" s="1"/>
  <c r="H69" i="3" s="1"/>
  <c r="D134" i="12" l="1"/>
  <c r="D130" i="3"/>
  <c r="F129" i="3"/>
  <c r="D130" i="8" s="1"/>
  <c r="C131" i="8"/>
  <c r="H128" i="6"/>
  <c r="I128" i="6" s="1"/>
  <c r="E129" i="6" s="1"/>
  <c r="G129" i="6" s="1"/>
  <c r="F129" i="6"/>
  <c r="K130" i="8" s="1"/>
  <c r="D130" i="6"/>
  <c r="I69" i="3"/>
  <c r="D135" i="12" l="1"/>
  <c r="D131" i="3"/>
  <c r="F130" i="3"/>
  <c r="C132" i="8"/>
  <c r="D131" i="8"/>
  <c r="H129" i="6"/>
  <c r="I129" i="6" s="1"/>
  <c r="E130" i="6" s="1"/>
  <c r="G130" i="6" s="1"/>
  <c r="D131" i="6"/>
  <c r="F130" i="6"/>
  <c r="K131" i="8" s="1"/>
  <c r="E70" i="3"/>
  <c r="G70" i="3" s="1"/>
  <c r="H70" i="3" s="1"/>
  <c r="D136" i="12" l="1"/>
  <c r="D132" i="3"/>
  <c r="F131" i="3"/>
  <c r="D132" i="8" s="1"/>
  <c r="C133" i="8"/>
  <c r="H130" i="6"/>
  <c r="I130" i="6" s="1"/>
  <c r="E131" i="6" s="1"/>
  <c r="G131" i="6" s="1"/>
  <c r="F131" i="6"/>
  <c r="K132" i="8" s="1"/>
  <c r="D132" i="6"/>
  <c r="I70" i="3"/>
  <c r="D137" i="12" l="1"/>
  <c r="D133" i="3"/>
  <c r="F132" i="3"/>
  <c r="C134" i="8"/>
  <c r="D133" i="8"/>
  <c r="H131" i="6"/>
  <c r="I131" i="6" s="1"/>
  <c r="E132" i="6" s="1"/>
  <c r="G132" i="6" s="1"/>
  <c r="D133" i="6"/>
  <c r="F132" i="6"/>
  <c r="K133" i="8" s="1"/>
  <c r="E71" i="3"/>
  <c r="G71" i="3" s="1"/>
  <c r="H71" i="3" s="1"/>
  <c r="D138" i="12" l="1"/>
  <c r="D134" i="3"/>
  <c r="F133" i="3"/>
  <c r="D134" i="8" s="1"/>
  <c r="C135" i="8"/>
  <c r="H132" i="6"/>
  <c r="I132" i="6" s="1"/>
  <c r="E133" i="6" s="1"/>
  <c r="G133" i="6" s="1"/>
  <c r="D134" i="6"/>
  <c r="F133" i="6"/>
  <c r="K134" i="8" s="1"/>
  <c r="I71" i="3"/>
  <c r="D139" i="12" l="1"/>
  <c r="D135" i="3"/>
  <c r="F134" i="3"/>
  <c r="D135" i="8" s="1"/>
  <c r="C136" i="8"/>
  <c r="H133" i="6"/>
  <c r="I133" i="6" s="1"/>
  <c r="E134" i="6" s="1"/>
  <c r="G134" i="6" s="1"/>
  <c r="D135" i="6"/>
  <c r="F134" i="6"/>
  <c r="K135" i="8" s="1"/>
  <c r="E72" i="3"/>
  <c r="G72" i="3" s="1"/>
  <c r="H72" i="3" s="1"/>
  <c r="D140" i="12" l="1"/>
  <c r="D136" i="3"/>
  <c r="F135" i="3"/>
  <c r="D136" i="8" s="1"/>
  <c r="C137" i="8"/>
  <c r="H134" i="6"/>
  <c r="I134" i="6" s="1"/>
  <c r="E135" i="6" s="1"/>
  <c r="G135" i="6" s="1"/>
  <c r="F135" i="6"/>
  <c r="K136" i="8" s="1"/>
  <c r="D136" i="6"/>
  <c r="I72" i="3"/>
  <c r="D141" i="12" l="1"/>
  <c r="D137" i="3"/>
  <c r="F136" i="3"/>
  <c r="D137" i="8" s="1"/>
  <c r="C138" i="8"/>
  <c r="H135" i="6"/>
  <c r="I135" i="6" s="1"/>
  <c r="E136" i="6" s="1"/>
  <c r="G136" i="6" s="1"/>
  <c r="D137" i="6"/>
  <c r="F136" i="6"/>
  <c r="K137" i="8" s="1"/>
  <c r="E73" i="3"/>
  <c r="G73" i="3" s="1"/>
  <c r="H73" i="3" s="1"/>
  <c r="D142" i="12" l="1"/>
  <c r="D138" i="3"/>
  <c r="F137" i="3"/>
  <c r="C139" i="8"/>
  <c r="D138" i="8"/>
  <c r="H136" i="6"/>
  <c r="I136" i="6" s="1"/>
  <c r="E137" i="6" s="1"/>
  <c r="G137" i="6" s="1"/>
  <c r="F137" i="6"/>
  <c r="K138" i="8" s="1"/>
  <c r="D138" i="6"/>
  <c r="I73" i="3"/>
  <c r="D143" i="12" l="1"/>
  <c r="D139" i="3"/>
  <c r="F138" i="3"/>
  <c r="D139" i="8" s="1"/>
  <c r="C140" i="8"/>
  <c r="H137" i="6"/>
  <c r="I137" i="6" s="1"/>
  <c r="E138" i="6" s="1"/>
  <c r="G138" i="6" s="1"/>
  <c r="D139" i="6"/>
  <c r="F138" i="6"/>
  <c r="K139" i="8" s="1"/>
  <c r="E74" i="3"/>
  <c r="G74" i="3" s="1"/>
  <c r="H74" i="3" s="1"/>
  <c r="D144" i="12" l="1"/>
  <c r="D140" i="3"/>
  <c r="F139" i="3"/>
  <c r="D140" i="8" s="1"/>
  <c r="C141" i="8"/>
  <c r="H138" i="6"/>
  <c r="I138" i="6" s="1"/>
  <c r="E139" i="6" s="1"/>
  <c r="G139" i="6" s="1"/>
  <c r="F139" i="6"/>
  <c r="K140" i="8" s="1"/>
  <c r="D140" i="6"/>
  <c r="I74" i="3"/>
  <c r="D145" i="12" l="1"/>
  <c r="D141" i="3"/>
  <c r="F140" i="3"/>
  <c r="D141" i="8" s="1"/>
  <c r="C142" i="8"/>
  <c r="H139" i="6"/>
  <c r="I139" i="6" s="1"/>
  <c r="E140" i="6" s="1"/>
  <c r="G140" i="6" s="1"/>
  <c r="D141" i="6"/>
  <c r="F140" i="6"/>
  <c r="K141" i="8" s="1"/>
  <c r="E75" i="3"/>
  <c r="G75" i="3" s="1"/>
  <c r="H75" i="3" s="1"/>
  <c r="D146" i="12" l="1"/>
  <c r="D142" i="3"/>
  <c r="F141" i="3"/>
  <c r="D142" i="8" s="1"/>
  <c r="C143" i="8"/>
  <c r="H140" i="6"/>
  <c r="I140" i="6" s="1"/>
  <c r="E141" i="6" s="1"/>
  <c r="G141" i="6" s="1"/>
  <c r="D142" i="6"/>
  <c r="F141" i="6"/>
  <c r="K142" i="8" s="1"/>
  <c r="I75" i="3"/>
  <c r="D147" i="12" l="1"/>
  <c r="D143" i="3"/>
  <c r="F142" i="3"/>
  <c r="D143" i="8" s="1"/>
  <c r="C144" i="8"/>
  <c r="H141" i="6"/>
  <c r="I141" i="6" s="1"/>
  <c r="E142" i="6" s="1"/>
  <c r="G142" i="6" s="1"/>
  <c r="D143" i="6"/>
  <c r="F142" i="6"/>
  <c r="K143" i="8" s="1"/>
  <c r="E76" i="3"/>
  <c r="G76" i="3" s="1"/>
  <c r="H76" i="3" s="1"/>
  <c r="D148" i="12" l="1"/>
  <c r="D144" i="3"/>
  <c r="F143" i="3"/>
  <c r="C145" i="8"/>
  <c r="D144" i="8"/>
  <c r="H142" i="6"/>
  <c r="I142" i="6" s="1"/>
  <c r="E143" i="6" s="1"/>
  <c r="G143" i="6" s="1"/>
  <c r="F143" i="6"/>
  <c r="K144" i="8" s="1"/>
  <c r="D144" i="6"/>
  <c r="I76" i="3"/>
  <c r="D149" i="12" l="1"/>
  <c r="D145" i="3"/>
  <c r="F144" i="3"/>
  <c r="C146" i="8"/>
  <c r="D145" i="8"/>
  <c r="H143" i="6"/>
  <c r="I143" i="6" s="1"/>
  <c r="E144" i="6" s="1"/>
  <c r="G144" i="6" s="1"/>
  <c r="D145" i="6"/>
  <c r="F144" i="6"/>
  <c r="K145" i="8" s="1"/>
  <c r="E77" i="3"/>
  <c r="G77" i="3" s="1"/>
  <c r="H77" i="3" s="1"/>
  <c r="D150" i="12" l="1"/>
  <c r="D146" i="3"/>
  <c r="F145" i="3"/>
  <c r="C147" i="8"/>
  <c r="D146" i="8"/>
  <c r="H144" i="6"/>
  <c r="I144" i="6" s="1"/>
  <c r="E145" i="6" s="1"/>
  <c r="G145" i="6" s="1"/>
  <c r="F145" i="6"/>
  <c r="K146" i="8" s="1"/>
  <c r="D146" i="6"/>
  <c r="I77" i="3"/>
  <c r="D151" i="12" l="1"/>
  <c r="D147" i="3"/>
  <c r="F146" i="3"/>
  <c r="D147" i="8" s="1"/>
  <c r="C148" i="8"/>
  <c r="H145" i="6"/>
  <c r="I145" i="6" s="1"/>
  <c r="E146" i="6" s="1"/>
  <c r="G146" i="6" s="1"/>
  <c r="D147" i="6"/>
  <c r="F146" i="6"/>
  <c r="K147" i="8" s="1"/>
  <c r="E78" i="3"/>
  <c r="G78" i="3" s="1"/>
  <c r="H78" i="3" s="1"/>
  <c r="D152" i="12" l="1"/>
  <c r="D148" i="3"/>
  <c r="F147" i="3"/>
  <c r="D148" i="8" s="1"/>
  <c r="C149" i="8"/>
  <c r="H146" i="6"/>
  <c r="I146" i="6" s="1"/>
  <c r="E147" i="6" s="1"/>
  <c r="G147" i="6" s="1"/>
  <c r="F147" i="6"/>
  <c r="K148" i="8" s="1"/>
  <c r="D148" i="6"/>
  <c r="I78" i="3"/>
  <c r="D153" i="12" l="1"/>
  <c r="D149" i="3"/>
  <c r="F148" i="3"/>
  <c r="C150" i="8"/>
  <c r="D149" i="8"/>
  <c r="H147" i="6"/>
  <c r="I147" i="6" s="1"/>
  <c r="E148" i="6" s="1"/>
  <c r="G148" i="6" s="1"/>
  <c r="D149" i="6"/>
  <c r="F148" i="6"/>
  <c r="K149" i="8" s="1"/>
  <c r="E79" i="3"/>
  <c r="G79" i="3" s="1"/>
  <c r="H79" i="3" s="1"/>
  <c r="D154" i="12" l="1"/>
  <c r="D150" i="3"/>
  <c r="F149" i="3"/>
  <c r="C151" i="8"/>
  <c r="D150" i="8"/>
  <c r="H148" i="6"/>
  <c r="I148" i="6" s="1"/>
  <c r="E149" i="6" s="1"/>
  <c r="G149" i="6" s="1"/>
  <c r="D150" i="6"/>
  <c r="F149" i="6"/>
  <c r="K150" i="8" s="1"/>
  <c r="I79" i="3"/>
  <c r="D155" i="12" l="1"/>
  <c r="D151" i="3"/>
  <c r="F150" i="3"/>
  <c r="C152" i="8"/>
  <c r="D151" i="8"/>
  <c r="H149" i="6"/>
  <c r="I149" i="6" s="1"/>
  <c r="E150" i="6" s="1"/>
  <c r="G150" i="6" s="1"/>
  <c r="D151" i="6"/>
  <c r="F150" i="6"/>
  <c r="K151" i="8" s="1"/>
  <c r="E80" i="3"/>
  <c r="G80" i="3" s="1"/>
  <c r="D156" i="12" l="1"/>
  <c r="D152" i="3"/>
  <c r="F151" i="3"/>
  <c r="D152" i="8" s="1"/>
  <c r="C153" i="8"/>
  <c r="H150" i="6"/>
  <c r="I150" i="6" s="1"/>
  <c r="E151" i="6" s="1"/>
  <c r="G151" i="6" s="1"/>
  <c r="D152" i="6"/>
  <c r="F151" i="6"/>
  <c r="K152" i="8" s="1"/>
  <c r="H80" i="3"/>
  <c r="I80" i="3" s="1"/>
  <c r="D157" i="12" l="1"/>
  <c r="D153" i="3"/>
  <c r="F152" i="3"/>
  <c r="D153" i="8" s="1"/>
  <c r="C154" i="8"/>
  <c r="H151" i="6"/>
  <c r="I151" i="6" s="1"/>
  <c r="E152" i="6" s="1"/>
  <c r="G152" i="6" s="1"/>
  <c r="D153" i="6"/>
  <c r="F152" i="6"/>
  <c r="K153" i="8" s="1"/>
  <c r="E81" i="3"/>
  <c r="G81" i="3" s="1"/>
  <c r="H81" i="3" s="1"/>
  <c r="D158" i="12" l="1"/>
  <c r="D154" i="3"/>
  <c r="F153" i="3"/>
  <c r="D154" i="8" s="1"/>
  <c r="C155" i="8"/>
  <c r="H152" i="6"/>
  <c r="I152" i="6" s="1"/>
  <c r="E153" i="6" s="1"/>
  <c r="G153" i="6" s="1"/>
  <c r="D154" i="6"/>
  <c r="F153" i="6"/>
  <c r="K154" i="8" s="1"/>
  <c r="I81" i="3"/>
  <c r="D159" i="12" l="1"/>
  <c r="D155" i="3"/>
  <c r="F154" i="3"/>
  <c r="D155" i="8" s="1"/>
  <c r="C156" i="8"/>
  <c r="H153" i="6"/>
  <c r="I153" i="6" s="1"/>
  <c r="E154" i="6" s="1"/>
  <c r="G154" i="6" s="1"/>
  <c r="D155" i="6"/>
  <c r="F154" i="6"/>
  <c r="K155" i="8" s="1"/>
  <c r="E82" i="3"/>
  <c r="G82" i="3" s="1"/>
  <c r="H82" i="3" s="1"/>
  <c r="D160" i="12" l="1"/>
  <c r="D156" i="3"/>
  <c r="F155" i="3"/>
  <c r="D156" i="8" s="1"/>
  <c r="C157" i="8"/>
  <c r="H154" i="6"/>
  <c r="I154" i="6" s="1"/>
  <c r="E155" i="6" s="1"/>
  <c r="G155" i="6" s="1"/>
  <c r="D156" i="6"/>
  <c r="F155" i="6"/>
  <c r="K156" i="8" s="1"/>
  <c r="I82" i="3"/>
  <c r="D161" i="12" l="1"/>
  <c r="D157" i="3"/>
  <c r="F156" i="3"/>
  <c r="D157" i="8" s="1"/>
  <c r="C158" i="8"/>
  <c r="H155" i="6"/>
  <c r="I155" i="6" s="1"/>
  <c r="E156" i="6" s="1"/>
  <c r="G156" i="6" s="1"/>
  <c r="D157" i="6"/>
  <c r="F156" i="6"/>
  <c r="K157" i="8" s="1"/>
  <c r="E83" i="3"/>
  <c r="G83" i="3" s="1"/>
  <c r="H83" i="3" s="1"/>
  <c r="D162" i="12" l="1"/>
  <c r="D158" i="3"/>
  <c r="F157" i="3"/>
  <c r="D158" i="8" s="1"/>
  <c r="C159" i="8"/>
  <c r="H156" i="6"/>
  <c r="I156" i="6" s="1"/>
  <c r="E157" i="6" s="1"/>
  <c r="G157" i="6" s="1"/>
  <c r="D158" i="6"/>
  <c r="F157" i="6"/>
  <c r="K158" i="8" s="1"/>
  <c r="I83" i="3"/>
  <c r="D163" i="12" l="1"/>
  <c r="D159" i="3"/>
  <c r="F158" i="3"/>
  <c r="D159" i="8" s="1"/>
  <c r="C160" i="8"/>
  <c r="H157" i="6"/>
  <c r="I157" i="6" s="1"/>
  <c r="E158" i="6" s="1"/>
  <c r="G158" i="6" s="1"/>
  <c r="D159" i="6"/>
  <c r="F158" i="6"/>
  <c r="K159" i="8" s="1"/>
  <c r="E84" i="3"/>
  <c r="G84" i="3" s="1"/>
  <c r="H84" i="3" s="1"/>
  <c r="D164" i="12" l="1"/>
  <c r="D160" i="3"/>
  <c r="F159" i="3"/>
  <c r="D160" i="8" s="1"/>
  <c r="C161" i="8"/>
  <c r="H158" i="6"/>
  <c r="I158" i="6" s="1"/>
  <c r="E159" i="6" s="1"/>
  <c r="G159" i="6" s="1"/>
  <c r="D160" i="6"/>
  <c r="F159" i="6"/>
  <c r="K160" i="8" s="1"/>
  <c r="I84" i="3"/>
  <c r="D165" i="12" l="1"/>
  <c r="D161" i="3"/>
  <c r="F160" i="3"/>
  <c r="D161" i="8" s="1"/>
  <c r="C162" i="8"/>
  <c r="H159" i="6"/>
  <c r="I159" i="6" s="1"/>
  <c r="E160" i="6" s="1"/>
  <c r="G160" i="6" s="1"/>
  <c r="D161" i="6"/>
  <c r="F160" i="6"/>
  <c r="K161" i="8" s="1"/>
  <c r="E85" i="3"/>
  <c r="G85" i="3" s="1"/>
  <c r="H85" i="3" s="1"/>
  <c r="D166" i="12" l="1"/>
  <c r="D162" i="3"/>
  <c r="F161" i="3"/>
  <c r="D162" i="8" s="1"/>
  <c r="C163" i="8"/>
  <c r="H160" i="6"/>
  <c r="I160" i="6" s="1"/>
  <c r="E161" i="6" s="1"/>
  <c r="G161" i="6" s="1"/>
  <c r="D162" i="6"/>
  <c r="F161" i="6"/>
  <c r="K162" i="8" s="1"/>
  <c r="I85" i="3"/>
  <c r="D167" i="12" l="1"/>
  <c r="D163" i="3"/>
  <c r="F162" i="3"/>
  <c r="D163" i="8" s="1"/>
  <c r="C164" i="8"/>
  <c r="H161" i="6"/>
  <c r="I161" i="6" s="1"/>
  <c r="E162" i="6" s="1"/>
  <c r="G162" i="6" s="1"/>
  <c r="D163" i="6"/>
  <c r="F162" i="6"/>
  <c r="K163" i="8" s="1"/>
  <c r="E86" i="3"/>
  <c r="G86" i="3" s="1"/>
  <c r="H86" i="3" s="1"/>
  <c r="D168" i="12" l="1"/>
  <c r="D164" i="3"/>
  <c r="F163" i="3"/>
  <c r="D164" i="8" s="1"/>
  <c r="C165" i="8"/>
  <c r="H162" i="6"/>
  <c r="I162" i="6" s="1"/>
  <c r="E163" i="6" s="1"/>
  <c r="G163" i="6" s="1"/>
  <c r="D164" i="6"/>
  <c r="F163" i="6"/>
  <c r="K164" i="8" s="1"/>
  <c r="I86" i="3"/>
  <c r="D169" i="12" l="1"/>
  <c r="D165" i="3"/>
  <c r="F164" i="3"/>
  <c r="C166" i="8"/>
  <c r="D165" i="8"/>
  <c r="H163" i="6"/>
  <c r="I163" i="6" s="1"/>
  <c r="E164" i="6" s="1"/>
  <c r="G164" i="6" s="1"/>
  <c r="D165" i="6"/>
  <c r="F164" i="6"/>
  <c r="K165" i="8" s="1"/>
  <c r="E87" i="3"/>
  <c r="G87" i="3" s="1"/>
  <c r="H87" i="3" s="1"/>
  <c r="D170" i="12" l="1"/>
  <c r="D166" i="3"/>
  <c r="F165" i="3"/>
  <c r="C167" i="8"/>
  <c r="D166" i="8"/>
  <c r="H164" i="6"/>
  <c r="I164" i="6" s="1"/>
  <c r="E165" i="6" s="1"/>
  <c r="G165" i="6" s="1"/>
  <c r="D166" i="6"/>
  <c r="F165" i="6"/>
  <c r="K166" i="8" s="1"/>
  <c r="I87" i="3"/>
  <c r="D171" i="12" l="1"/>
  <c r="D167" i="3"/>
  <c r="F166" i="3"/>
  <c r="C168" i="8"/>
  <c r="D167" i="8"/>
  <c r="H165" i="6"/>
  <c r="I165" i="6" s="1"/>
  <c r="E166" i="6" s="1"/>
  <c r="G166" i="6" s="1"/>
  <c r="D167" i="6"/>
  <c r="F166" i="6"/>
  <c r="K167" i="8" s="1"/>
  <c r="E88" i="3"/>
  <c r="G88" i="3" s="1"/>
  <c r="H88" i="3" s="1"/>
  <c r="D172" i="12" l="1"/>
  <c r="D168" i="3"/>
  <c r="F167" i="3"/>
  <c r="D168" i="8" s="1"/>
  <c r="C169" i="8"/>
  <c r="H166" i="6"/>
  <c r="I166" i="6" s="1"/>
  <c r="E167" i="6" s="1"/>
  <c r="G167" i="6" s="1"/>
  <c r="D168" i="6"/>
  <c r="F167" i="6"/>
  <c r="K168" i="8" s="1"/>
  <c r="I88" i="3"/>
  <c r="D173" i="12" l="1"/>
  <c r="D169" i="3"/>
  <c r="F168" i="3"/>
  <c r="C170" i="8"/>
  <c r="D169" i="8"/>
  <c r="H167" i="6"/>
  <c r="I167" i="6" s="1"/>
  <c r="E168" i="6" s="1"/>
  <c r="G168" i="6" s="1"/>
  <c r="D169" i="6"/>
  <c r="F168" i="6"/>
  <c r="K169" i="8" s="1"/>
  <c r="E89" i="3"/>
  <c r="G89" i="3" s="1"/>
  <c r="H89" i="3" s="1"/>
  <c r="D174" i="12" l="1"/>
  <c r="D170" i="3"/>
  <c r="F169" i="3"/>
  <c r="D170" i="8" s="1"/>
  <c r="C171" i="8"/>
  <c r="H168" i="6"/>
  <c r="I168" i="6" s="1"/>
  <c r="E169" i="6" s="1"/>
  <c r="G169" i="6" s="1"/>
  <c r="D170" i="6"/>
  <c r="F169" i="6"/>
  <c r="K170" i="8" s="1"/>
  <c r="I89" i="3"/>
  <c r="D175" i="12" l="1"/>
  <c r="D171" i="3"/>
  <c r="F170" i="3"/>
  <c r="D171" i="8" s="1"/>
  <c r="C172" i="8"/>
  <c r="H169" i="6"/>
  <c r="I169" i="6" s="1"/>
  <c r="E170" i="6" s="1"/>
  <c r="G170" i="6" s="1"/>
  <c r="D171" i="6"/>
  <c r="F170" i="6"/>
  <c r="K171" i="8" s="1"/>
  <c r="E90" i="3"/>
  <c r="G90" i="3" s="1"/>
  <c r="H90" i="3" s="1"/>
  <c r="D176" i="12" l="1"/>
  <c r="D172" i="3"/>
  <c r="F171" i="3"/>
  <c r="D172" i="8" s="1"/>
  <c r="C173" i="8"/>
  <c r="H170" i="6"/>
  <c r="I170" i="6" s="1"/>
  <c r="E171" i="6" s="1"/>
  <c r="G171" i="6" s="1"/>
  <c r="D172" i="6"/>
  <c r="F171" i="6"/>
  <c r="K172" i="8" s="1"/>
  <c r="I90" i="3"/>
  <c r="D177" i="12" l="1"/>
  <c r="D173" i="3"/>
  <c r="F172" i="3"/>
  <c r="D173" i="8" s="1"/>
  <c r="C174" i="8"/>
  <c r="H171" i="6"/>
  <c r="I171" i="6" s="1"/>
  <c r="E172" i="6" s="1"/>
  <c r="G172" i="6" s="1"/>
  <c r="D173" i="6"/>
  <c r="F172" i="6"/>
  <c r="K173" i="8" s="1"/>
  <c r="E91" i="3"/>
  <c r="G91" i="3" s="1"/>
  <c r="H91" i="3" s="1"/>
  <c r="D178" i="12" l="1"/>
  <c r="D174" i="3"/>
  <c r="F173" i="3"/>
  <c r="D174" i="8" s="1"/>
  <c r="C175" i="8"/>
  <c r="H172" i="6"/>
  <c r="I172" i="6" s="1"/>
  <c r="E173" i="6" s="1"/>
  <c r="G173" i="6" s="1"/>
  <c r="D174" i="6"/>
  <c r="F173" i="6"/>
  <c r="K174" i="8" s="1"/>
  <c r="I91" i="3"/>
  <c r="D179" i="12" l="1"/>
  <c r="D175" i="3"/>
  <c r="F174" i="3"/>
  <c r="D175" i="8" s="1"/>
  <c r="C176" i="8"/>
  <c r="H173" i="6"/>
  <c r="I173" i="6" s="1"/>
  <c r="E174" i="6" s="1"/>
  <c r="G174" i="6" s="1"/>
  <c r="D175" i="6"/>
  <c r="F174" i="6"/>
  <c r="K175" i="8" s="1"/>
  <c r="E92" i="3"/>
  <c r="G92" i="3" s="1"/>
  <c r="H92" i="3" s="1"/>
  <c r="D180" i="12" l="1"/>
  <c r="D176" i="3"/>
  <c r="F175" i="3"/>
  <c r="D176" i="8" s="1"/>
  <c r="C177" i="8"/>
  <c r="H174" i="6"/>
  <c r="I174" i="6" s="1"/>
  <c r="E175" i="6" s="1"/>
  <c r="G175" i="6" s="1"/>
  <c r="D176" i="6"/>
  <c r="F175" i="6"/>
  <c r="K176" i="8" s="1"/>
  <c r="I92" i="3"/>
  <c r="D181" i="12" l="1"/>
  <c r="D177" i="3"/>
  <c r="F176" i="3"/>
  <c r="C178" i="8"/>
  <c r="D177" i="8"/>
  <c r="H175" i="6"/>
  <c r="I175" i="6" s="1"/>
  <c r="E176" i="6" s="1"/>
  <c r="G176" i="6" s="1"/>
  <c r="D177" i="6"/>
  <c r="F176" i="6"/>
  <c r="K177" i="8" s="1"/>
  <c r="E93" i="3"/>
  <c r="G93" i="3" s="1"/>
  <c r="H93" i="3" s="1"/>
  <c r="D182" i="12" l="1"/>
  <c r="D178" i="3"/>
  <c r="F177" i="3"/>
  <c r="D178" i="8" s="1"/>
  <c r="C179" i="8"/>
  <c r="H176" i="6"/>
  <c r="I176" i="6" s="1"/>
  <c r="E177" i="6" s="1"/>
  <c r="G177" i="6" s="1"/>
  <c r="D178" i="6"/>
  <c r="F177" i="6"/>
  <c r="K178" i="8" s="1"/>
  <c r="I93" i="3"/>
  <c r="D183" i="12" l="1"/>
  <c r="D179" i="3"/>
  <c r="F178" i="3"/>
  <c r="D179" i="8" s="1"/>
  <c r="C180" i="8"/>
  <c r="H177" i="6"/>
  <c r="I177" i="6" s="1"/>
  <c r="E178" i="6" s="1"/>
  <c r="G178" i="6" s="1"/>
  <c r="D179" i="6"/>
  <c r="F178" i="6"/>
  <c r="K179" i="8" s="1"/>
  <c r="E94" i="3"/>
  <c r="G94" i="3" s="1"/>
  <c r="H94" i="3" s="1"/>
  <c r="D184" i="12" l="1"/>
  <c r="D180" i="3"/>
  <c r="F179" i="3"/>
  <c r="D180" i="8" s="1"/>
  <c r="C181" i="8"/>
  <c r="H178" i="6"/>
  <c r="I178" i="6" s="1"/>
  <c r="E179" i="6" s="1"/>
  <c r="G179" i="6" s="1"/>
  <c r="D180" i="6"/>
  <c r="F179" i="6"/>
  <c r="K180" i="8" s="1"/>
  <c r="I94" i="3"/>
  <c r="D185" i="12" l="1"/>
  <c r="D181" i="3"/>
  <c r="F180" i="3"/>
  <c r="C182" i="8"/>
  <c r="D181" i="8"/>
  <c r="H179" i="6"/>
  <c r="I179" i="6" s="1"/>
  <c r="E180" i="6" s="1"/>
  <c r="G180" i="6" s="1"/>
  <c r="D181" i="6"/>
  <c r="F180" i="6"/>
  <c r="K181" i="8" s="1"/>
  <c r="E95" i="3"/>
  <c r="G95" i="3" s="1"/>
  <c r="H95" i="3" s="1"/>
  <c r="D186" i="12" l="1"/>
  <c r="D182" i="3"/>
  <c r="F181" i="3"/>
  <c r="D182" i="8" s="1"/>
  <c r="C183" i="8"/>
  <c r="H180" i="6"/>
  <c r="I180" i="6" s="1"/>
  <c r="E181" i="6" s="1"/>
  <c r="G181" i="6" s="1"/>
  <c r="D182" i="6"/>
  <c r="F181" i="6"/>
  <c r="K182" i="8" s="1"/>
  <c r="I95" i="3"/>
  <c r="D187" i="12" l="1"/>
  <c r="D183" i="3"/>
  <c r="F182" i="3"/>
  <c r="D183" i="8" s="1"/>
  <c r="C184" i="8"/>
  <c r="H181" i="6"/>
  <c r="I181" i="6" s="1"/>
  <c r="E182" i="6" s="1"/>
  <c r="G182" i="6" s="1"/>
  <c r="D183" i="6"/>
  <c r="F182" i="6"/>
  <c r="K183" i="8" s="1"/>
  <c r="E96" i="3"/>
  <c r="G96" i="3" s="1"/>
  <c r="H96" i="3" s="1"/>
  <c r="D188" i="12" l="1"/>
  <c r="D184" i="3"/>
  <c r="F183" i="3"/>
  <c r="D184" i="8" s="1"/>
  <c r="C185" i="8"/>
  <c r="H182" i="6"/>
  <c r="I182" i="6" s="1"/>
  <c r="E183" i="6" s="1"/>
  <c r="G183" i="6" s="1"/>
  <c r="D184" i="6"/>
  <c r="F183" i="6"/>
  <c r="K184" i="8" s="1"/>
  <c r="I96" i="3"/>
  <c r="D189" i="12" l="1"/>
  <c r="D185" i="3"/>
  <c r="F184" i="3"/>
  <c r="D185" i="8" s="1"/>
  <c r="C186" i="8"/>
  <c r="H183" i="6"/>
  <c r="I183" i="6" s="1"/>
  <c r="E184" i="6" s="1"/>
  <c r="G184" i="6" s="1"/>
  <c r="D185" i="6"/>
  <c r="F184" i="6"/>
  <c r="K185" i="8" s="1"/>
  <c r="E97" i="3"/>
  <c r="G97" i="3" s="1"/>
  <c r="H97" i="3" s="1"/>
  <c r="D190" i="12" l="1"/>
  <c r="D186" i="3"/>
  <c r="F185" i="3"/>
  <c r="C187" i="8"/>
  <c r="D186" i="8"/>
  <c r="H184" i="6"/>
  <c r="I184" i="6" s="1"/>
  <c r="E185" i="6" s="1"/>
  <c r="G185" i="6" s="1"/>
  <c r="D186" i="6"/>
  <c r="F185" i="6"/>
  <c r="K186" i="8" s="1"/>
  <c r="I97" i="3"/>
  <c r="D191" i="12" l="1"/>
  <c r="D187" i="3"/>
  <c r="F186" i="3"/>
  <c r="D187" i="8" s="1"/>
  <c r="C188" i="8"/>
  <c r="H185" i="6"/>
  <c r="I185" i="6" s="1"/>
  <c r="E186" i="6" s="1"/>
  <c r="G186" i="6" s="1"/>
  <c r="D187" i="6"/>
  <c r="F186" i="6"/>
  <c r="K187" i="8" s="1"/>
  <c r="E98" i="3"/>
  <c r="G98" i="3" s="1"/>
  <c r="H98" i="3" s="1"/>
  <c r="D192" i="12" l="1"/>
  <c r="D188" i="3"/>
  <c r="F187" i="3"/>
  <c r="D188" i="8" s="1"/>
  <c r="C189" i="8"/>
  <c r="H186" i="6"/>
  <c r="I186" i="6" s="1"/>
  <c r="E187" i="6" s="1"/>
  <c r="G187" i="6" s="1"/>
  <c r="D188" i="6"/>
  <c r="G188" i="6" s="1"/>
  <c r="F187" i="6"/>
  <c r="K188" i="8" s="1"/>
  <c r="I98" i="3"/>
  <c r="D193" i="12" l="1"/>
  <c r="D189" i="3"/>
  <c r="F188" i="3"/>
  <c r="C190" i="8"/>
  <c r="D189" i="8"/>
  <c r="H187" i="6"/>
  <c r="I187" i="6" s="1"/>
  <c r="D189" i="6"/>
  <c r="G189" i="6" s="1"/>
  <c r="F188" i="6"/>
  <c r="K189" i="8" s="1"/>
  <c r="E99" i="3"/>
  <c r="G99" i="3" s="1"/>
  <c r="H99" i="3" s="1"/>
  <c r="D194" i="12" l="1"/>
  <c r="D190" i="3"/>
  <c r="F189" i="3"/>
  <c r="D190" i="8" s="1"/>
  <c r="C191" i="8"/>
  <c r="E188" i="6"/>
  <c r="J4" i="6"/>
  <c r="H188" i="6"/>
  <c r="I188" i="6" s="1"/>
  <c r="E189" i="6" s="1"/>
  <c r="D190" i="6"/>
  <c r="G190" i="6" s="1"/>
  <c r="F189" i="6"/>
  <c r="K190" i="8" s="1"/>
  <c r="I99" i="3"/>
  <c r="D195" i="12" l="1"/>
  <c r="D191" i="3"/>
  <c r="F190" i="3"/>
  <c r="C192" i="8"/>
  <c r="D191" i="8"/>
  <c r="D191" i="6"/>
  <c r="G191" i="6" s="1"/>
  <c r="F190" i="6"/>
  <c r="K191" i="8" s="1"/>
  <c r="H189" i="6"/>
  <c r="I189" i="6" s="1"/>
  <c r="E190" i="6" s="1"/>
  <c r="E100" i="3"/>
  <c r="G100" i="3" s="1"/>
  <c r="H100" i="3" s="1"/>
  <c r="D196" i="12" l="1"/>
  <c r="D192" i="3"/>
  <c r="F191" i="3"/>
  <c r="C193" i="8"/>
  <c r="D192" i="8"/>
  <c r="H190" i="6"/>
  <c r="I190" i="6" s="1"/>
  <c r="E191" i="6" s="1"/>
  <c r="D192" i="6"/>
  <c r="G192" i="6" s="1"/>
  <c r="F191" i="6"/>
  <c r="K192" i="8" s="1"/>
  <c r="I100" i="3"/>
  <c r="D197" i="12" l="1"/>
  <c r="D193" i="3"/>
  <c r="F192" i="3"/>
  <c r="D193" i="8" s="1"/>
  <c r="C194" i="8"/>
  <c r="H191" i="6"/>
  <c r="I191" i="6" s="1"/>
  <c r="E192" i="6" s="1"/>
  <c r="D193" i="6"/>
  <c r="G193" i="6" s="1"/>
  <c r="F192" i="6"/>
  <c r="K193" i="8" s="1"/>
  <c r="E101" i="3"/>
  <c r="G101" i="3" s="1"/>
  <c r="H101" i="3" s="1"/>
  <c r="D198" i="12" l="1"/>
  <c r="D194" i="3"/>
  <c r="F193" i="3"/>
  <c r="D194" i="8" s="1"/>
  <c r="C195" i="8"/>
  <c r="H192" i="6"/>
  <c r="I192" i="6" s="1"/>
  <c r="E193" i="6" s="1"/>
  <c r="D194" i="6"/>
  <c r="G194" i="6" s="1"/>
  <c r="F193" i="6"/>
  <c r="K194" i="8" s="1"/>
  <c r="I101" i="3"/>
  <c r="D199" i="12" l="1"/>
  <c r="D195" i="3"/>
  <c r="F194" i="3"/>
  <c r="D195" i="8" s="1"/>
  <c r="C196" i="8"/>
  <c r="D195" i="6"/>
  <c r="G195" i="6" s="1"/>
  <c r="F194" i="6"/>
  <c r="K195" i="8" s="1"/>
  <c r="H193" i="6"/>
  <c r="I193" i="6" s="1"/>
  <c r="E194" i="6" s="1"/>
  <c r="E102" i="3"/>
  <c r="G102" i="3" s="1"/>
  <c r="H102" i="3" s="1"/>
  <c r="D200" i="12" l="1"/>
  <c r="D196" i="3"/>
  <c r="F195" i="3"/>
  <c r="C197" i="8"/>
  <c r="D196" i="8"/>
  <c r="H194" i="6"/>
  <c r="I194" i="6" s="1"/>
  <c r="E195" i="6" s="1"/>
  <c r="D196" i="6"/>
  <c r="G196" i="6" s="1"/>
  <c r="F195" i="6"/>
  <c r="K196" i="8" s="1"/>
  <c r="I102" i="3"/>
  <c r="D201" i="12" l="1"/>
  <c r="D197" i="3"/>
  <c r="F196" i="3"/>
  <c r="D197" i="8" s="1"/>
  <c r="C198" i="8"/>
  <c r="H195" i="6"/>
  <c r="I195" i="6" s="1"/>
  <c r="E196" i="6" s="1"/>
  <c r="D197" i="6"/>
  <c r="G197" i="6" s="1"/>
  <c r="F196" i="6"/>
  <c r="K197" i="8" s="1"/>
  <c r="E103" i="3"/>
  <c r="G103" i="3" s="1"/>
  <c r="H103" i="3" s="1"/>
  <c r="D202" i="12" l="1"/>
  <c r="D198" i="3"/>
  <c r="F197" i="3"/>
  <c r="C199" i="8"/>
  <c r="D198" i="8"/>
  <c r="H196" i="6"/>
  <c r="I196" i="6" s="1"/>
  <c r="E197" i="6" s="1"/>
  <c r="F197" i="6"/>
  <c r="K198" i="8" s="1"/>
  <c r="D198" i="6"/>
  <c r="G198" i="6" s="1"/>
  <c r="I103" i="3"/>
  <c r="D203" i="12" l="1"/>
  <c r="D199" i="3"/>
  <c r="F198" i="3"/>
  <c r="D199" i="8" s="1"/>
  <c r="C200" i="8"/>
  <c r="H197" i="6"/>
  <c r="I197" i="6" s="1"/>
  <c r="E198" i="6" s="1"/>
  <c r="D199" i="6"/>
  <c r="G199" i="6" s="1"/>
  <c r="F198" i="6"/>
  <c r="K199" i="8" s="1"/>
  <c r="E104" i="3"/>
  <c r="G104" i="3" s="1"/>
  <c r="H104" i="3" s="1"/>
  <c r="D204" i="12" l="1"/>
  <c r="D200" i="3"/>
  <c r="F199" i="3"/>
  <c r="D200" i="8" s="1"/>
  <c r="C201" i="8"/>
  <c r="H198" i="6"/>
  <c r="I198" i="6" s="1"/>
  <c r="E199" i="6" s="1"/>
  <c r="D200" i="6"/>
  <c r="G200" i="6" s="1"/>
  <c r="F199" i="6"/>
  <c r="K200" i="8" s="1"/>
  <c r="I104" i="3"/>
  <c r="D205" i="12" l="1"/>
  <c r="D201" i="3"/>
  <c r="F200" i="3"/>
  <c r="D201" i="8" s="1"/>
  <c r="C202" i="8"/>
  <c r="H199" i="6"/>
  <c r="I199" i="6" s="1"/>
  <c r="E200" i="6" s="1"/>
  <c r="D201" i="6"/>
  <c r="G201" i="6" s="1"/>
  <c r="F200" i="6"/>
  <c r="K201" i="8" s="1"/>
  <c r="E105" i="3"/>
  <c r="G105" i="3" s="1"/>
  <c r="H105" i="3" s="1"/>
  <c r="D206" i="12" l="1"/>
  <c r="D202" i="3"/>
  <c r="F201" i="3"/>
  <c r="D202" i="8" s="1"/>
  <c r="C203" i="8"/>
  <c r="H200" i="6"/>
  <c r="I200" i="6" s="1"/>
  <c r="E201" i="6" s="1"/>
  <c r="F201" i="6"/>
  <c r="K202" i="8" s="1"/>
  <c r="D202" i="6"/>
  <c r="G202" i="6" s="1"/>
  <c r="I105" i="3"/>
  <c r="D207" i="12" l="1"/>
  <c r="D203" i="3"/>
  <c r="F202" i="3"/>
  <c r="D203" i="8" s="1"/>
  <c r="C204" i="8"/>
  <c r="H201" i="6"/>
  <c r="I201" i="6" s="1"/>
  <c r="E202" i="6" s="1"/>
  <c r="D203" i="6"/>
  <c r="G203" i="6" s="1"/>
  <c r="F202" i="6"/>
  <c r="K203" i="8" s="1"/>
  <c r="E106" i="3"/>
  <c r="G106" i="3" s="1"/>
  <c r="H106" i="3" s="1"/>
  <c r="D208" i="12" l="1"/>
  <c r="D204" i="3"/>
  <c r="F203" i="3"/>
  <c r="D204" i="8" s="1"/>
  <c r="C205" i="8"/>
  <c r="H202" i="6"/>
  <c r="I202" i="6" s="1"/>
  <c r="E203" i="6" s="1"/>
  <c r="F203" i="6"/>
  <c r="K204" i="8" s="1"/>
  <c r="D204" i="6"/>
  <c r="G204" i="6" s="1"/>
  <c r="I106" i="3"/>
  <c r="D209" i="12" l="1"/>
  <c r="D205" i="3"/>
  <c r="F204" i="3"/>
  <c r="D205" i="8" s="1"/>
  <c r="C206" i="8"/>
  <c r="H203" i="6"/>
  <c r="I203" i="6" s="1"/>
  <c r="E204" i="6" s="1"/>
  <c r="D205" i="6"/>
  <c r="G205" i="6" s="1"/>
  <c r="F204" i="6"/>
  <c r="K205" i="8" s="1"/>
  <c r="E107" i="3"/>
  <c r="G107" i="3" s="1"/>
  <c r="H107" i="3" s="1"/>
  <c r="D210" i="12" l="1"/>
  <c r="D206" i="3"/>
  <c r="F205" i="3"/>
  <c r="D206" i="8" s="1"/>
  <c r="C207" i="8"/>
  <c r="H204" i="6"/>
  <c r="I204" i="6" s="1"/>
  <c r="E205" i="6" s="1"/>
  <c r="F205" i="6"/>
  <c r="K206" i="8" s="1"/>
  <c r="D206" i="6"/>
  <c r="G206" i="6" s="1"/>
  <c r="I107" i="3"/>
  <c r="D211" i="12" l="1"/>
  <c r="D207" i="3"/>
  <c r="F206" i="3"/>
  <c r="C208" i="8"/>
  <c r="D207" i="8"/>
  <c r="H205" i="6"/>
  <c r="I205" i="6" s="1"/>
  <c r="E206" i="6" s="1"/>
  <c r="D207" i="6"/>
  <c r="G207" i="6" s="1"/>
  <c r="F206" i="6"/>
  <c r="K207" i="8" s="1"/>
  <c r="E108" i="3"/>
  <c r="G108" i="3" s="1"/>
  <c r="H108" i="3" s="1"/>
  <c r="D212" i="12" l="1"/>
  <c r="D208" i="3"/>
  <c r="F207" i="3"/>
  <c r="C209" i="8"/>
  <c r="D208" i="8"/>
  <c r="H206" i="6"/>
  <c r="I206" i="6" s="1"/>
  <c r="E207" i="6" s="1"/>
  <c r="D208" i="6"/>
  <c r="G208" i="6" s="1"/>
  <c r="F207" i="6"/>
  <c r="K208" i="8" s="1"/>
  <c r="I108" i="3"/>
  <c r="D213" i="12" l="1"/>
  <c r="D209" i="3"/>
  <c r="F208" i="3"/>
  <c r="D209" i="8" s="1"/>
  <c r="C210" i="8"/>
  <c r="H207" i="6"/>
  <c r="I207" i="6" s="1"/>
  <c r="E208" i="6" s="1"/>
  <c r="D209" i="6"/>
  <c r="G209" i="6" s="1"/>
  <c r="F208" i="6"/>
  <c r="K209" i="8" s="1"/>
  <c r="E109" i="3"/>
  <c r="G109" i="3" s="1"/>
  <c r="H109" i="3" s="1"/>
  <c r="D214" i="12" l="1"/>
  <c r="D210" i="3"/>
  <c r="F209" i="3"/>
  <c r="D210" i="8" s="1"/>
  <c r="C211" i="8"/>
  <c r="H208" i="6"/>
  <c r="I208" i="6" s="1"/>
  <c r="E209" i="6" s="1"/>
  <c r="D210" i="6"/>
  <c r="G210" i="6" s="1"/>
  <c r="F209" i="6"/>
  <c r="K210" i="8" s="1"/>
  <c r="I109" i="3"/>
  <c r="D215" i="12" l="1"/>
  <c r="D211" i="3"/>
  <c r="F210" i="3"/>
  <c r="D211" i="8" s="1"/>
  <c r="C212" i="8"/>
  <c r="H209" i="6"/>
  <c r="I209" i="6" s="1"/>
  <c r="E210" i="6" s="1"/>
  <c r="D211" i="6"/>
  <c r="G211" i="6" s="1"/>
  <c r="F210" i="6"/>
  <c r="K211" i="8" s="1"/>
  <c r="E110" i="3"/>
  <c r="G110" i="3" s="1"/>
  <c r="H110" i="3" s="1"/>
  <c r="D216" i="12" l="1"/>
  <c r="D212" i="3"/>
  <c r="F211" i="3"/>
  <c r="D212" i="8" s="1"/>
  <c r="C213" i="8"/>
  <c r="H210" i="6"/>
  <c r="I210" i="6" s="1"/>
  <c r="E211" i="6" s="1"/>
  <c r="D212" i="6"/>
  <c r="G212" i="6" s="1"/>
  <c r="F211" i="6"/>
  <c r="K212" i="8" s="1"/>
  <c r="I110" i="3"/>
  <c r="D217" i="12" l="1"/>
  <c r="D213" i="3"/>
  <c r="F212" i="3"/>
  <c r="D213" i="8" s="1"/>
  <c r="C214" i="8"/>
  <c r="D213" i="6"/>
  <c r="G213" i="6" s="1"/>
  <c r="F212" i="6"/>
  <c r="K213" i="8" s="1"/>
  <c r="H211" i="6"/>
  <c r="I211" i="6" s="1"/>
  <c r="E212" i="6" s="1"/>
  <c r="E111" i="3"/>
  <c r="G111" i="3" s="1"/>
  <c r="H111" i="3" s="1"/>
  <c r="D218" i="12" l="1"/>
  <c r="D214" i="3"/>
  <c r="F213" i="3"/>
  <c r="D214" i="8" s="1"/>
  <c r="C215" i="8"/>
  <c r="H212" i="6"/>
  <c r="I212" i="6" s="1"/>
  <c r="E213" i="6" s="1"/>
  <c r="D214" i="6"/>
  <c r="G214" i="6" s="1"/>
  <c r="F213" i="6"/>
  <c r="K214" i="8" s="1"/>
  <c r="I111" i="3"/>
  <c r="D219" i="12" l="1"/>
  <c r="D215" i="3"/>
  <c r="F214" i="3"/>
  <c r="C216" i="8"/>
  <c r="D215" i="8"/>
  <c r="H213" i="6"/>
  <c r="I213" i="6" s="1"/>
  <c r="E214" i="6" s="1"/>
  <c r="D215" i="6"/>
  <c r="G215" i="6" s="1"/>
  <c r="F214" i="6"/>
  <c r="K215" i="8" s="1"/>
  <c r="E112" i="3"/>
  <c r="G112" i="3" s="1"/>
  <c r="H112" i="3" s="1"/>
  <c r="D220" i="12" l="1"/>
  <c r="D216" i="3"/>
  <c r="F215" i="3"/>
  <c r="C217" i="8"/>
  <c r="D216" i="8"/>
  <c r="H214" i="6"/>
  <c r="I214" i="6" s="1"/>
  <c r="E215" i="6" s="1"/>
  <c r="D216" i="6"/>
  <c r="G216" i="6" s="1"/>
  <c r="F215" i="6"/>
  <c r="K216" i="8" s="1"/>
  <c r="I112" i="3"/>
  <c r="D221" i="12" l="1"/>
  <c r="D217" i="3"/>
  <c r="F216" i="3"/>
  <c r="D217" i="8" s="1"/>
  <c r="C218" i="8"/>
  <c r="H215" i="6"/>
  <c r="I215" i="6" s="1"/>
  <c r="E216" i="6" s="1"/>
  <c r="D217" i="6"/>
  <c r="G217" i="6" s="1"/>
  <c r="F216" i="6"/>
  <c r="K217" i="8" s="1"/>
  <c r="E113" i="3"/>
  <c r="G113" i="3" s="1"/>
  <c r="H113" i="3" s="1"/>
  <c r="I113" i="3" s="1"/>
  <c r="E114" i="3" s="1"/>
  <c r="D222" i="12" l="1"/>
  <c r="D218" i="3"/>
  <c r="F217" i="3"/>
  <c r="D218" i="8" s="1"/>
  <c r="C219" i="8"/>
  <c r="H216" i="6"/>
  <c r="I216" i="6" s="1"/>
  <c r="E217" i="6" s="1"/>
  <c r="D218" i="6"/>
  <c r="G218" i="6" s="1"/>
  <c r="F217" i="6"/>
  <c r="K218" i="8" s="1"/>
  <c r="G114" i="3"/>
  <c r="D223" i="12" l="1"/>
  <c r="D219" i="3"/>
  <c r="F218" i="3"/>
  <c r="C220" i="8"/>
  <c r="D219" i="8"/>
  <c r="H217" i="6"/>
  <c r="I217" i="6" s="1"/>
  <c r="E218" i="6" s="1"/>
  <c r="D219" i="6"/>
  <c r="G219" i="6" s="1"/>
  <c r="F218" i="6"/>
  <c r="K219" i="8" s="1"/>
  <c r="H114" i="3"/>
  <c r="D224" i="12" l="1"/>
  <c r="D220" i="3"/>
  <c r="F219" i="3"/>
  <c r="C221" i="8"/>
  <c r="D220" i="8"/>
  <c r="H218" i="6"/>
  <c r="I218" i="6" s="1"/>
  <c r="E219" i="6" s="1"/>
  <c r="D220" i="6"/>
  <c r="G220" i="6" s="1"/>
  <c r="F219" i="6"/>
  <c r="K220" i="8" s="1"/>
  <c r="I114" i="3"/>
  <c r="D225" i="12" l="1"/>
  <c r="D221" i="3"/>
  <c r="F220" i="3"/>
  <c r="C222" i="8"/>
  <c r="D221" i="8"/>
  <c r="H219" i="6"/>
  <c r="I219" i="6" s="1"/>
  <c r="E220" i="6" s="1"/>
  <c r="D221" i="6"/>
  <c r="G221" i="6" s="1"/>
  <c r="F220" i="6"/>
  <c r="K221" i="8" s="1"/>
  <c r="E115" i="3"/>
  <c r="G115" i="3" s="1"/>
  <c r="D226" i="12" l="1"/>
  <c r="D222" i="3"/>
  <c r="F221" i="3"/>
  <c r="D222" i="8" s="1"/>
  <c r="C223" i="8"/>
  <c r="H220" i="6"/>
  <c r="I220" i="6" s="1"/>
  <c r="E221" i="6" s="1"/>
  <c r="D222" i="6"/>
  <c r="G222" i="6" s="1"/>
  <c r="F221" i="6"/>
  <c r="K222" i="8" s="1"/>
  <c r="H115" i="3"/>
  <c r="I115" i="3" s="1"/>
  <c r="E116" i="3" s="1"/>
  <c r="D227" i="12" l="1"/>
  <c r="D223" i="3"/>
  <c r="F222" i="3"/>
  <c r="D223" i="8" s="1"/>
  <c r="C224" i="8"/>
  <c r="H221" i="6"/>
  <c r="I221" i="6" s="1"/>
  <c r="E222" i="6" s="1"/>
  <c r="D223" i="6"/>
  <c r="G223" i="6" s="1"/>
  <c r="F222" i="6"/>
  <c r="K223" i="8" s="1"/>
  <c r="G116" i="3"/>
  <c r="H116" i="3" s="1"/>
  <c r="I116" i="3" s="1"/>
  <c r="D228" i="12" l="1"/>
  <c r="D224" i="3"/>
  <c r="F223" i="3"/>
  <c r="D224" i="8" s="1"/>
  <c r="C225" i="8"/>
  <c r="H222" i="6"/>
  <c r="I222" i="6" s="1"/>
  <c r="E223" i="6" s="1"/>
  <c r="D224" i="6"/>
  <c r="G224" i="6" s="1"/>
  <c r="F223" i="6"/>
  <c r="K224" i="8" s="1"/>
  <c r="E117" i="3"/>
  <c r="G117" i="3" s="1"/>
  <c r="H117" i="3" s="1"/>
  <c r="D229" i="12" l="1"/>
  <c r="D225" i="3"/>
  <c r="F224" i="3"/>
  <c r="D225" i="8" s="1"/>
  <c r="C226" i="8"/>
  <c r="H223" i="6"/>
  <c r="I223" i="6" s="1"/>
  <c r="E224" i="6" s="1"/>
  <c r="D225" i="6"/>
  <c r="G225" i="6" s="1"/>
  <c r="F224" i="6"/>
  <c r="K225" i="8" s="1"/>
  <c r="I117" i="3"/>
  <c r="D230" i="12" l="1"/>
  <c r="D226" i="3"/>
  <c r="F225" i="3"/>
  <c r="C227" i="8"/>
  <c r="D226" i="8"/>
  <c r="H224" i="6"/>
  <c r="I224" i="6" s="1"/>
  <c r="E225" i="6" s="1"/>
  <c r="D226" i="6"/>
  <c r="G226" i="6" s="1"/>
  <c r="F225" i="6"/>
  <c r="K226" i="8" s="1"/>
  <c r="E118" i="3"/>
  <c r="G118" i="3" s="1"/>
  <c r="H118" i="3" s="1"/>
  <c r="D231" i="12" l="1"/>
  <c r="D227" i="3"/>
  <c r="F226" i="3"/>
  <c r="D227" i="8" s="1"/>
  <c r="C228" i="8"/>
  <c r="H225" i="6"/>
  <c r="I225" i="6" s="1"/>
  <c r="E226" i="6" s="1"/>
  <c r="D227" i="6"/>
  <c r="G227" i="6" s="1"/>
  <c r="F226" i="6"/>
  <c r="K227" i="8" s="1"/>
  <c r="I118" i="3"/>
  <c r="D232" i="12" l="1"/>
  <c r="D228" i="3"/>
  <c r="F227" i="3"/>
  <c r="C229" i="8"/>
  <c r="D228" i="8"/>
  <c r="H226" i="6"/>
  <c r="I226" i="6" s="1"/>
  <c r="E227" i="6" s="1"/>
  <c r="D228" i="6"/>
  <c r="G228" i="6" s="1"/>
  <c r="F227" i="6"/>
  <c r="K228" i="8" s="1"/>
  <c r="E119" i="3"/>
  <c r="G119" i="3" s="1"/>
  <c r="H119" i="3" s="1"/>
  <c r="D233" i="12" l="1"/>
  <c r="D229" i="3"/>
  <c r="F228" i="3"/>
  <c r="D229" i="8" s="1"/>
  <c r="C230" i="8"/>
  <c r="H227" i="6"/>
  <c r="I227" i="6" s="1"/>
  <c r="E228" i="6" s="1"/>
  <c r="D229" i="6"/>
  <c r="G229" i="6" s="1"/>
  <c r="F228" i="6"/>
  <c r="K229" i="8" s="1"/>
  <c r="I119" i="3"/>
  <c r="D234" i="12" l="1"/>
  <c r="D230" i="3"/>
  <c r="F229" i="3"/>
  <c r="D230" i="8" s="1"/>
  <c r="C231" i="8"/>
  <c r="H228" i="6"/>
  <c r="I228" i="6" s="1"/>
  <c r="E229" i="6" s="1"/>
  <c r="D230" i="6"/>
  <c r="G230" i="6" s="1"/>
  <c r="F229" i="6"/>
  <c r="K230" i="8" s="1"/>
  <c r="E120" i="3"/>
  <c r="G120" i="3" s="1"/>
  <c r="H120" i="3" s="1"/>
  <c r="D235" i="12" l="1"/>
  <c r="D231" i="3"/>
  <c r="F230" i="3"/>
  <c r="D231" i="8" s="1"/>
  <c r="C232" i="8"/>
  <c r="H229" i="6"/>
  <c r="I229" i="6" s="1"/>
  <c r="E230" i="6" s="1"/>
  <c r="D231" i="6"/>
  <c r="G231" i="6" s="1"/>
  <c r="F230" i="6"/>
  <c r="K231" i="8" s="1"/>
  <c r="I120" i="3"/>
  <c r="D236" i="12" l="1"/>
  <c r="D232" i="3"/>
  <c r="F231" i="3"/>
  <c r="D232" i="8" s="1"/>
  <c r="C233" i="8"/>
  <c r="H230" i="6"/>
  <c r="I230" i="6" s="1"/>
  <c r="E231" i="6" s="1"/>
  <c r="D232" i="6"/>
  <c r="G232" i="6" s="1"/>
  <c r="F231" i="6"/>
  <c r="K232" i="8" s="1"/>
  <c r="E121" i="3"/>
  <c r="G121" i="3" s="1"/>
  <c r="H121" i="3" s="1"/>
  <c r="D237" i="12" l="1"/>
  <c r="D233" i="3"/>
  <c r="F232" i="3"/>
  <c r="C234" i="8"/>
  <c r="D233" i="8"/>
  <c r="H231" i="6"/>
  <c r="I231" i="6" s="1"/>
  <c r="E232" i="6" s="1"/>
  <c r="D233" i="6"/>
  <c r="G233" i="6" s="1"/>
  <c r="F232" i="6"/>
  <c r="K233" i="8" s="1"/>
  <c r="I121" i="3"/>
  <c r="D238" i="12" l="1"/>
  <c r="D234" i="3"/>
  <c r="F233" i="3"/>
  <c r="C235" i="8"/>
  <c r="D234" i="8"/>
  <c r="H232" i="6"/>
  <c r="I232" i="6" s="1"/>
  <c r="E233" i="6" s="1"/>
  <c r="D234" i="6"/>
  <c r="G234" i="6" s="1"/>
  <c r="F233" i="6"/>
  <c r="K234" i="8" s="1"/>
  <c r="E122" i="3"/>
  <c r="G122" i="3" s="1"/>
  <c r="H122" i="3" s="1"/>
  <c r="D239" i="12" l="1"/>
  <c r="D235" i="3"/>
  <c r="F234" i="3"/>
  <c r="D235" i="8" s="1"/>
  <c r="C236" i="8"/>
  <c r="H233" i="6"/>
  <c r="I233" i="6" s="1"/>
  <c r="E234" i="6" s="1"/>
  <c r="D235" i="6"/>
  <c r="G235" i="6" s="1"/>
  <c r="F234" i="6"/>
  <c r="K235" i="8" s="1"/>
  <c r="I122" i="3"/>
  <c r="D240" i="12" l="1"/>
  <c r="D236" i="3"/>
  <c r="F235" i="3"/>
  <c r="C237" i="8"/>
  <c r="D236" i="8"/>
  <c r="H234" i="6"/>
  <c r="I234" i="6" s="1"/>
  <c r="E235" i="6" s="1"/>
  <c r="D236" i="6"/>
  <c r="G236" i="6" s="1"/>
  <c r="F235" i="6"/>
  <c r="K236" i="8" s="1"/>
  <c r="E123" i="3"/>
  <c r="G123" i="3" s="1"/>
  <c r="H123" i="3" s="1"/>
  <c r="D241" i="12" l="1"/>
  <c r="D237" i="3"/>
  <c r="F236" i="3"/>
  <c r="D237" i="8" s="1"/>
  <c r="C238" i="8"/>
  <c r="H235" i="6"/>
  <c r="I235" i="6" s="1"/>
  <c r="E236" i="6" s="1"/>
  <c r="D237" i="6"/>
  <c r="G237" i="6" s="1"/>
  <c r="F236" i="6"/>
  <c r="K237" i="8" s="1"/>
  <c r="I123" i="3"/>
  <c r="D242" i="12" l="1"/>
  <c r="D238" i="3"/>
  <c r="F237" i="3"/>
  <c r="D238" i="8" s="1"/>
  <c r="C239" i="8"/>
  <c r="H236" i="6"/>
  <c r="I236" i="6" s="1"/>
  <c r="E237" i="6" s="1"/>
  <c r="D238" i="6"/>
  <c r="G238" i="6" s="1"/>
  <c r="F237" i="6"/>
  <c r="K238" i="8" s="1"/>
  <c r="E124" i="3"/>
  <c r="G124" i="3" s="1"/>
  <c r="H124" i="3" s="1"/>
  <c r="D243" i="12" l="1"/>
  <c r="D239" i="3"/>
  <c r="F238" i="3"/>
  <c r="D239" i="8" s="1"/>
  <c r="C240" i="8"/>
  <c r="H237" i="6"/>
  <c r="I237" i="6" s="1"/>
  <c r="E238" i="6" s="1"/>
  <c r="D239" i="6"/>
  <c r="G239" i="6" s="1"/>
  <c r="F238" i="6"/>
  <c r="K239" i="8" s="1"/>
  <c r="I124" i="3"/>
  <c r="D244" i="12" l="1"/>
  <c r="D240" i="3"/>
  <c r="F239" i="3"/>
  <c r="C241" i="8"/>
  <c r="D240" i="8"/>
  <c r="H238" i="6"/>
  <c r="I238" i="6" s="1"/>
  <c r="E239" i="6" s="1"/>
  <c r="D240" i="6"/>
  <c r="G240" i="6" s="1"/>
  <c r="F239" i="6"/>
  <c r="K240" i="8" s="1"/>
  <c r="E125" i="3"/>
  <c r="G125" i="3" s="1"/>
  <c r="H125" i="3" s="1"/>
  <c r="D245" i="12" l="1"/>
  <c r="D241" i="3"/>
  <c r="F240" i="3"/>
  <c r="C242" i="8"/>
  <c r="D241" i="8"/>
  <c r="H239" i="6"/>
  <c r="I239" i="6" s="1"/>
  <c r="E240" i="6" s="1"/>
  <c r="D241" i="6"/>
  <c r="G241" i="6" s="1"/>
  <c r="F240" i="6"/>
  <c r="K241" i="8" s="1"/>
  <c r="I125" i="3"/>
  <c r="D246" i="12" l="1"/>
  <c r="D242" i="3"/>
  <c r="F241" i="3"/>
  <c r="D242" i="8" s="1"/>
  <c r="C243" i="8"/>
  <c r="H240" i="6"/>
  <c r="I240" i="6" s="1"/>
  <c r="E241" i="6" s="1"/>
  <c r="D242" i="6"/>
  <c r="G242" i="6" s="1"/>
  <c r="F241" i="6"/>
  <c r="K242" i="8" s="1"/>
  <c r="E126" i="3"/>
  <c r="G126" i="3" s="1"/>
  <c r="H126" i="3" s="1"/>
  <c r="D247" i="12" l="1"/>
  <c r="D243" i="3"/>
  <c r="F242" i="3"/>
  <c r="D243" i="8" s="1"/>
  <c r="C244" i="8"/>
  <c r="H241" i="6"/>
  <c r="I241" i="6" s="1"/>
  <c r="E242" i="6" s="1"/>
  <c r="D243" i="6"/>
  <c r="G243" i="6" s="1"/>
  <c r="F242" i="6"/>
  <c r="K243" i="8" s="1"/>
  <c r="I126" i="3"/>
  <c r="D248" i="12" l="1"/>
  <c r="D249" i="12" s="1"/>
  <c r="D250" i="12" s="1"/>
  <c r="D251" i="12" s="1"/>
  <c r="D252" i="12" s="1"/>
  <c r="D253" i="12" s="1"/>
  <c r="D254" i="12" s="1"/>
  <c r="D255" i="12" s="1"/>
  <c r="D256" i="12" s="1"/>
  <c r="D257" i="12" s="1"/>
  <c r="D258" i="12" s="1"/>
  <c r="D259" i="12" s="1"/>
  <c r="D260" i="12" s="1"/>
  <c r="D261" i="12" s="1"/>
  <c r="D262" i="12" s="1"/>
  <c r="D263" i="12" s="1"/>
  <c r="D264" i="12" s="1"/>
  <c r="D265" i="12" s="1"/>
  <c r="D266" i="12" s="1"/>
  <c r="D267" i="12" s="1"/>
  <c r="D268" i="12" s="1"/>
  <c r="D269" i="12" s="1"/>
  <c r="D270" i="12" s="1"/>
  <c r="D271" i="12" s="1"/>
  <c r="D272" i="12" s="1"/>
  <c r="D273" i="12" s="1"/>
  <c r="D274" i="12" s="1"/>
  <c r="D244" i="3"/>
  <c r="F243" i="3"/>
  <c r="D244" i="8" s="1"/>
  <c r="C245" i="8"/>
  <c r="H242" i="6"/>
  <c r="I242" i="6" s="1"/>
  <c r="E243" i="6" s="1"/>
  <c r="D244" i="6"/>
  <c r="G244" i="6" s="1"/>
  <c r="F243" i="6"/>
  <c r="K244" i="8" s="1"/>
  <c r="E127" i="3"/>
  <c r="G127" i="3" s="1"/>
  <c r="H127" i="3" s="1"/>
  <c r="D245" i="3" l="1"/>
  <c r="F244" i="3"/>
  <c r="C246" i="8"/>
  <c r="D245" i="8"/>
  <c r="D245" i="6"/>
  <c r="G245" i="6" s="1"/>
  <c r="F244" i="6"/>
  <c r="K245" i="8" s="1"/>
  <c r="H243" i="6"/>
  <c r="I243" i="6" s="1"/>
  <c r="E244" i="6" s="1"/>
  <c r="I127" i="3"/>
  <c r="D246" i="3" l="1"/>
  <c r="F245" i="3"/>
  <c r="D246" i="8" s="1"/>
  <c r="C247" i="8"/>
  <c r="H244" i="6"/>
  <c r="I244" i="6" s="1"/>
  <c r="E245" i="6" s="1"/>
  <c r="D246" i="6"/>
  <c r="G246" i="6" s="1"/>
  <c r="F245" i="6"/>
  <c r="K246" i="8" s="1"/>
  <c r="E128" i="3"/>
  <c r="G128" i="3" s="1"/>
  <c r="H128" i="3" s="1"/>
  <c r="D247" i="3" l="1"/>
  <c r="F246" i="3"/>
  <c r="C248" i="8"/>
  <c r="D247" i="8"/>
  <c r="K249" i="8"/>
  <c r="H245" i="6"/>
  <c r="I245" i="6" s="1"/>
  <c r="E246" i="6" s="1"/>
  <c r="D247" i="6"/>
  <c r="G247" i="6" s="1"/>
  <c r="F246" i="6"/>
  <c r="K247" i="8" s="1"/>
  <c r="I128" i="3"/>
  <c r="D248" i="3" l="1"/>
  <c r="D249" i="3" s="1"/>
  <c r="D250" i="3" s="1"/>
  <c r="D251" i="3" s="1"/>
  <c r="D252" i="3" s="1"/>
  <c r="D253" i="3" s="1"/>
  <c r="D254" i="3" s="1"/>
  <c r="D255" i="3" s="1"/>
  <c r="D256" i="3" s="1"/>
  <c r="D257" i="3" s="1"/>
  <c r="D258" i="3" s="1"/>
  <c r="D259" i="3" s="1"/>
  <c r="D260" i="3" s="1"/>
  <c r="D261" i="3" s="1"/>
  <c r="D262" i="3" s="1"/>
  <c r="D263" i="3" s="1"/>
  <c r="D264" i="3" s="1"/>
  <c r="D265" i="3" s="1"/>
  <c r="D266" i="3" s="1"/>
  <c r="D267" i="3" s="1"/>
  <c r="D268" i="3" s="1"/>
  <c r="D269" i="3" s="1"/>
  <c r="D270" i="3" s="1"/>
  <c r="D271" i="3" s="1"/>
  <c r="D272" i="3" s="1"/>
  <c r="D273" i="3" s="1"/>
  <c r="D274" i="3" s="1"/>
  <c r="F247" i="3"/>
  <c r="C249" i="8"/>
  <c r="D248" i="8"/>
  <c r="Z4" i="8" s="1"/>
  <c r="K250" i="8"/>
  <c r="H246" i="6"/>
  <c r="I246" i="6" s="1"/>
  <c r="E247" i="6" s="1"/>
  <c r="D248" i="6"/>
  <c r="D249" i="6" s="1"/>
  <c r="D250" i="6" s="1"/>
  <c r="D251" i="6" s="1"/>
  <c r="D252" i="6" s="1"/>
  <c r="D253" i="6" s="1"/>
  <c r="D254" i="6" s="1"/>
  <c r="D255" i="6" s="1"/>
  <c r="D256" i="6" s="1"/>
  <c r="D257" i="6" s="1"/>
  <c r="D258" i="6" s="1"/>
  <c r="D259" i="6" s="1"/>
  <c r="D260" i="6" s="1"/>
  <c r="D261" i="6" s="1"/>
  <c r="D262" i="6" s="1"/>
  <c r="D263" i="6" s="1"/>
  <c r="D264" i="6" s="1"/>
  <c r="D265" i="6" s="1"/>
  <c r="D266" i="6" s="1"/>
  <c r="D267" i="6" s="1"/>
  <c r="D268" i="6" s="1"/>
  <c r="D269" i="6" s="1"/>
  <c r="D270" i="6" s="1"/>
  <c r="D271" i="6" s="1"/>
  <c r="D272" i="6" s="1"/>
  <c r="D273" i="6" s="1"/>
  <c r="D274" i="6" s="1"/>
  <c r="F247" i="6"/>
  <c r="K248" i="8" s="1"/>
  <c r="Z5" i="8" s="1"/>
  <c r="E129" i="3"/>
  <c r="G129" i="3" s="1"/>
  <c r="H129" i="3" s="1"/>
  <c r="C250" i="8" l="1"/>
  <c r="D249" i="8"/>
  <c r="F9" i="7"/>
  <c r="F11" i="7" s="1"/>
  <c r="H247" i="6"/>
  <c r="I247" i="6" s="1"/>
  <c r="K251" i="8"/>
  <c r="I129" i="3"/>
  <c r="C251" i="8" l="1"/>
  <c r="D250" i="8"/>
  <c r="K252" i="8"/>
  <c r="E130" i="3"/>
  <c r="G130" i="3" s="1"/>
  <c r="H130" i="3" s="1"/>
  <c r="C252" i="8" l="1"/>
  <c r="D251" i="8"/>
  <c r="K253" i="8"/>
  <c r="I130" i="3"/>
  <c r="C253" i="8" l="1"/>
  <c r="D252" i="8"/>
  <c r="K254" i="8"/>
  <c r="E131" i="3"/>
  <c r="G131" i="3" s="1"/>
  <c r="H131" i="3" s="1"/>
  <c r="C254" i="8" l="1"/>
  <c r="D253" i="8"/>
  <c r="K255" i="8"/>
  <c r="I131" i="3"/>
  <c r="C255" i="8" l="1"/>
  <c r="D254" i="8"/>
  <c r="K256" i="8"/>
  <c r="E132" i="3"/>
  <c r="G132" i="3" s="1"/>
  <c r="H132" i="3" s="1"/>
  <c r="C256" i="8" l="1"/>
  <c r="D255" i="8"/>
  <c r="K257" i="8"/>
  <c r="I132" i="3"/>
  <c r="C257" i="8" l="1"/>
  <c r="D256" i="8"/>
  <c r="K258" i="8"/>
  <c r="E133" i="3"/>
  <c r="G133" i="3" s="1"/>
  <c r="H133" i="3" s="1"/>
  <c r="I133" i="3" s="1"/>
  <c r="E134" i="3" s="1"/>
  <c r="C258" i="8" l="1"/>
  <c r="D257" i="8"/>
  <c r="K259" i="8"/>
  <c r="G134" i="3"/>
  <c r="C259" i="8" l="1"/>
  <c r="D258" i="8"/>
  <c r="K260" i="8"/>
  <c r="H134" i="3"/>
  <c r="C260" i="8" l="1"/>
  <c r="D259" i="8"/>
  <c r="K261" i="8"/>
  <c r="I134" i="3"/>
  <c r="C261" i="8" l="1"/>
  <c r="D260" i="8"/>
  <c r="K262" i="8"/>
  <c r="E135" i="3"/>
  <c r="G135" i="3" s="1"/>
  <c r="H135" i="3" s="1"/>
  <c r="C262" i="8" l="1"/>
  <c r="D261" i="8"/>
  <c r="K263" i="8"/>
  <c r="I135" i="3"/>
  <c r="C263" i="8" l="1"/>
  <c r="D262" i="8"/>
  <c r="K264" i="8"/>
  <c r="E136" i="3"/>
  <c r="G136" i="3" s="1"/>
  <c r="H136" i="3" s="1"/>
  <c r="C264" i="8" l="1"/>
  <c r="D263" i="8"/>
  <c r="K265" i="8"/>
  <c r="I136" i="3"/>
  <c r="C265" i="8" l="1"/>
  <c r="D264" i="8"/>
  <c r="K266" i="8"/>
  <c r="E137" i="3"/>
  <c r="G137" i="3" s="1"/>
  <c r="H137" i="3" s="1"/>
  <c r="C266" i="8" l="1"/>
  <c r="D265" i="8"/>
  <c r="K267" i="8"/>
  <c r="I137" i="3"/>
  <c r="C267" i="8" l="1"/>
  <c r="D266" i="8"/>
  <c r="K268" i="8"/>
  <c r="E138" i="3"/>
  <c r="G138" i="3" s="1"/>
  <c r="H138" i="3" s="1"/>
  <c r="C268" i="8" l="1"/>
  <c r="D267" i="8"/>
  <c r="K269" i="8"/>
  <c r="I138" i="3"/>
  <c r="C269" i="8" l="1"/>
  <c r="D268" i="8"/>
  <c r="K270" i="8"/>
  <c r="E139" i="3"/>
  <c r="G139" i="3" s="1"/>
  <c r="H139" i="3" s="1"/>
  <c r="C270" i="8" l="1"/>
  <c r="D269" i="8"/>
  <c r="K271" i="8"/>
  <c r="I139" i="3"/>
  <c r="C271" i="8" l="1"/>
  <c r="D270" i="8"/>
  <c r="K272" i="8"/>
  <c r="E140" i="3"/>
  <c r="G140" i="3" s="1"/>
  <c r="H140" i="3" s="1"/>
  <c r="C272" i="8" l="1"/>
  <c r="D271" i="8"/>
  <c r="K273" i="8"/>
  <c r="I140" i="3"/>
  <c r="C273" i="8" l="1"/>
  <c r="D272" i="8"/>
  <c r="K274" i="8"/>
  <c r="M8" i="8" s="1"/>
  <c r="E141" i="3"/>
  <c r="G141" i="3" s="1"/>
  <c r="H141" i="3" s="1"/>
  <c r="C274" i="8" l="1"/>
  <c r="D274" i="8" s="1"/>
  <c r="F8" i="8" s="1"/>
  <c r="D273" i="8"/>
  <c r="I141" i="3"/>
  <c r="E142" i="3" l="1"/>
  <c r="G142" i="3" s="1"/>
  <c r="H142" i="3" s="1"/>
  <c r="I142" i="3" s="1"/>
  <c r="E143" i="3" s="1"/>
  <c r="G143" i="3" l="1"/>
  <c r="H143" i="3" l="1"/>
  <c r="I143" i="3" l="1"/>
  <c r="E144" i="3" l="1"/>
  <c r="G144" i="3" s="1"/>
  <c r="H144" i="3" s="1"/>
  <c r="I144" i="3" l="1"/>
  <c r="E145" i="3" l="1"/>
  <c r="G145" i="3" s="1"/>
  <c r="H145" i="3" s="1"/>
  <c r="I145" i="3" l="1"/>
  <c r="E146" i="3" l="1"/>
  <c r="G146" i="3" s="1"/>
  <c r="H146" i="3" s="1"/>
  <c r="I146" i="3" l="1"/>
  <c r="E147" i="3" l="1"/>
  <c r="G147" i="3" s="1"/>
  <c r="H147" i="3" s="1"/>
  <c r="I147" i="3" l="1"/>
  <c r="E148" i="3" l="1"/>
  <c r="G148" i="3" s="1"/>
  <c r="H148" i="3" s="1"/>
  <c r="I148" i="3" s="1"/>
  <c r="E149" i="3" s="1"/>
  <c r="G149" i="3" l="1"/>
  <c r="H149" i="3" l="1"/>
  <c r="I149" i="3" l="1"/>
  <c r="E150" i="3" l="1"/>
  <c r="G150" i="3" s="1"/>
  <c r="H150" i="3" s="1"/>
  <c r="I150" i="3" s="1"/>
  <c r="E151" i="3" l="1"/>
  <c r="G151" i="3" s="1"/>
  <c r="H151" i="3" s="1"/>
  <c r="I151" i="3" l="1"/>
  <c r="E152" i="3" l="1"/>
  <c r="G152" i="3" s="1"/>
  <c r="H152" i="3" s="1"/>
  <c r="I152" i="3" l="1"/>
  <c r="E153" i="3" l="1"/>
  <c r="G153" i="3" s="1"/>
  <c r="H153" i="3" s="1"/>
  <c r="I153" i="3" l="1"/>
  <c r="E154" i="3" l="1"/>
  <c r="G154" i="3" s="1"/>
  <c r="H154" i="3" s="1"/>
  <c r="I154" i="3" l="1"/>
  <c r="E155" i="3" l="1"/>
  <c r="G155" i="3" s="1"/>
  <c r="H155" i="3" s="1"/>
  <c r="I155" i="3" l="1"/>
  <c r="E156" i="3" l="1"/>
  <c r="G156" i="3" s="1"/>
  <c r="H156" i="3" s="1"/>
  <c r="I156" i="3" l="1"/>
  <c r="E157" i="3" l="1"/>
  <c r="G157" i="3" s="1"/>
  <c r="H157" i="3" s="1"/>
  <c r="I157" i="3" l="1"/>
  <c r="E158" i="3" l="1"/>
  <c r="G158" i="3" s="1"/>
  <c r="H158" i="3" s="1"/>
  <c r="I158" i="3" l="1"/>
  <c r="E159" i="3" l="1"/>
  <c r="G159" i="3" s="1"/>
  <c r="H159" i="3" s="1"/>
  <c r="I159" i="3" l="1"/>
  <c r="E160" i="3" l="1"/>
  <c r="G160" i="3" s="1"/>
  <c r="H160" i="3" s="1"/>
  <c r="I160" i="3" l="1"/>
  <c r="E161" i="3" l="1"/>
  <c r="G161" i="3" s="1"/>
  <c r="H161" i="3" s="1"/>
  <c r="I161" i="3" l="1"/>
  <c r="E162" i="3" l="1"/>
  <c r="G162" i="3" s="1"/>
  <c r="H162" i="3" s="1"/>
  <c r="I162" i="3" l="1"/>
  <c r="E163" i="3" l="1"/>
  <c r="G163" i="3" s="1"/>
  <c r="H163" i="3" s="1"/>
  <c r="I163" i="3" l="1"/>
  <c r="E164" i="3" l="1"/>
  <c r="G164" i="3" s="1"/>
  <c r="H164" i="3" s="1"/>
  <c r="I164" i="3" l="1"/>
  <c r="E165" i="3" l="1"/>
  <c r="G165" i="3" s="1"/>
  <c r="H165" i="3" s="1"/>
  <c r="I165" i="3" l="1"/>
  <c r="E166" i="3" l="1"/>
  <c r="G166" i="3" s="1"/>
  <c r="H166" i="3" s="1"/>
  <c r="I166" i="3" l="1"/>
  <c r="E167" i="3" l="1"/>
  <c r="G167" i="3" s="1"/>
  <c r="H167" i="3" s="1"/>
  <c r="I167" i="3" l="1"/>
  <c r="E168" i="3" l="1"/>
  <c r="G168" i="3" s="1"/>
  <c r="H168" i="3" s="1"/>
  <c r="I168" i="3" l="1"/>
  <c r="E169" i="3" l="1"/>
  <c r="G169" i="3" s="1"/>
  <c r="H169" i="3" s="1"/>
  <c r="I169" i="3" l="1"/>
  <c r="E170" i="3" l="1"/>
  <c r="G170" i="3" s="1"/>
  <c r="H170" i="3" s="1"/>
  <c r="I170" i="3" l="1"/>
  <c r="E171" i="3" l="1"/>
  <c r="G171" i="3" s="1"/>
  <c r="H171" i="3" s="1"/>
  <c r="I171" i="3" l="1"/>
  <c r="E172" i="3" l="1"/>
  <c r="G172" i="3" s="1"/>
  <c r="H172" i="3" s="1"/>
  <c r="I172" i="3" l="1"/>
  <c r="E173" i="3" l="1"/>
  <c r="G173" i="3" s="1"/>
  <c r="H173" i="3" s="1"/>
  <c r="I173" i="3" s="1"/>
  <c r="E174" i="3" s="1"/>
  <c r="G174" i="3" l="1"/>
  <c r="H174" i="3" l="1"/>
  <c r="I174" i="3" l="1"/>
  <c r="E175" i="3" l="1"/>
  <c r="G175" i="3" s="1"/>
  <c r="H175" i="3" s="1"/>
  <c r="I175" i="3" l="1"/>
  <c r="E176" i="3" l="1"/>
  <c r="G176" i="3" s="1"/>
  <c r="H176" i="3" s="1"/>
  <c r="I176" i="3" l="1"/>
  <c r="E177" i="3" l="1"/>
  <c r="G177" i="3" s="1"/>
  <c r="H177" i="3" s="1"/>
  <c r="I177" i="3" l="1"/>
  <c r="E178" i="3" l="1"/>
  <c r="G178" i="3" s="1"/>
  <c r="H178" i="3" s="1"/>
  <c r="I178" i="3" l="1"/>
  <c r="E179" i="3" l="1"/>
  <c r="G179" i="3" s="1"/>
  <c r="H179" i="3" s="1"/>
  <c r="I179" i="3" l="1"/>
  <c r="E180" i="3" l="1"/>
  <c r="G180" i="3" s="1"/>
  <c r="H180" i="3" s="1"/>
  <c r="I180" i="3" l="1"/>
  <c r="E181" i="3" l="1"/>
  <c r="G181" i="3" s="1"/>
  <c r="H181" i="3" s="1"/>
  <c r="I181" i="3" l="1"/>
  <c r="E182" i="3" l="1"/>
  <c r="G182" i="3" s="1"/>
  <c r="H182" i="3" s="1"/>
  <c r="I182" i="3" l="1"/>
  <c r="E183" i="3" l="1"/>
  <c r="G183" i="3" s="1"/>
  <c r="H183" i="3" s="1"/>
  <c r="I183" i="3" l="1"/>
  <c r="E184" i="3" l="1"/>
  <c r="G184" i="3" s="1"/>
  <c r="H184" i="3" s="1"/>
  <c r="I184" i="3" l="1"/>
  <c r="E185" i="3" l="1"/>
  <c r="G185" i="3" s="1"/>
  <c r="H185" i="3" s="1"/>
  <c r="I185" i="3" l="1"/>
  <c r="E186" i="3" l="1"/>
  <c r="G186" i="3" s="1"/>
  <c r="H186" i="3" s="1"/>
  <c r="I186" i="3" l="1"/>
  <c r="E187" i="3" l="1"/>
  <c r="G187" i="3" s="1"/>
  <c r="H187" i="3" s="1"/>
  <c r="I187" i="3" l="1"/>
  <c r="E188" i="3" l="1"/>
  <c r="G188" i="3" s="1"/>
  <c r="H188" i="3" s="1"/>
  <c r="I188" i="3" l="1"/>
  <c r="E189" i="3" l="1"/>
  <c r="G189" i="3" s="1"/>
  <c r="H189" i="3" s="1"/>
  <c r="I189" i="3" l="1"/>
  <c r="E190" i="3" l="1"/>
  <c r="G190" i="3" s="1"/>
  <c r="H190" i="3" s="1"/>
  <c r="I190" i="3" l="1"/>
  <c r="E191" i="3" l="1"/>
  <c r="G191" i="3" s="1"/>
  <c r="H191" i="3" s="1"/>
  <c r="I191" i="3" l="1"/>
  <c r="E192" i="3" l="1"/>
  <c r="G192" i="3" s="1"/>
  <c r="H192" i="3" s="1"/>
  <c r="I192" i="3" l="1"/>
  <c r="E193" i="3" l="1"/>
  <c r="G193" i="3" s="1"/>
  <c r="H193" i="3" s="1"/>
  <c r="I193" i="3" l="1"/>
  <c r="E194" i="3" l="1"/>
  <c r="G194" i="3" s="1"/>
  <c r="H194" i="3" s="1"/>
  <c r="I194" i="3" l="1"/>
  <c r="E195" i="3" l="1"/>
  <c r="G195" i="3" s="1"/>
  <c r="H195" i="3" s="1"/>
  <c r="I195" i="3" l="1"/>
  <c r="E196" i="3" l="1"/>
  <c r="G196" i="3" s="1"/>
  <c r="H196" i="3" s="1"/>
  <c r="I196" i="3" l="1"/>
  <c r="E197" i="3" l="1"/>
  <c r="G197" i="3" s="1"/>
  <c r="H197" i="3" s="1"/>
  <c r="I197" i="3" l="1"/>
  <c r="E198" i="3" l="1"/>
  <c r="G198" i="3" s="1"/>
  <c r="H198" i="3" s="1"/>
  <c r="I198" i="3" l="1"/>
  <c r="E199" i="3" l="1"/>
  <c r="G199" i="3" s="1"/>
  <c r="H199" i="3" s="1"/>
  <c r="I199" i="3" l="1"/>
  <c r="E200" i="3" l="1"/>
  <c r="G200" i="3" s="1"/>
  <c r="H200" i="3" s="1"/>
  <c r="I200" i="3" l="1"/>
  <c r="E201" i="3" l="1"/>
  <c r="G201" i="3" s="1"/>
  <c r="H201" i="3" s="1"/>
  <c r="I201" i="3" l="1"/>
  <c r="E202" i="3" l="1"/>
  <c r="G202" i="3" s="1"/>
  <c r="H202" i="3" s="1"/>
  <c r="I202" i="3" l="1"/>
  <c r="E203" i="3" l="1"/>
  <c r="G203" i="3" s="1"/>
  <c r="H203" i="3" s="1"/>
  <c r="I203" i="3" s="1"/>
  <c r="E204" i="3" s="1"/>
  <c r="G204" i="3" l="1"/>
  <c r="H204" i="3" l="1"/>
  <c r="I204" i="3" l="1"/>
  <c r="E205" i="3" l="1"/>
  <c r="G205" i="3" s="1"/>
  <c r="H205" i="3" s="1"/>
  <c r="I205" i="3" l="1"/>
  <c r="E206" i="3" l="1"/>
  <c r="G206" i="3" s="1"/>
  <c r="H206" i="3" s="1"/>
  <c r="I206" i="3" l="1"/>
  <c r="E207" i="3" l="1"/>
  <c r="G207" i="3" s="1"/>
  <c r="H207" i="3" s="1"/>
  <c r="I207" i="3" l="1"/>
  <c r="E208" i="3" l="1"/>
  <c r="G208" i="3" s="1"/>
  <c r="H208" i="3" s="1"/>
  <c r="I208" i="3" l="1"/>
  <c r="E209" i="3" l="1"/>
  <c r="G209" i="3" s="1"/>
  <c r="H209" i="3" s="1"/>
  <c r="I209" i="3" s="1"/>
  <c r="E210" i="3" s="1"/>
  <c r="G210" i="3" l="1"/>
  <c r="H210" i="3" l="1"/>
  <c r="I210" i="3" l="1"/>
  <c r="E211" i="3" l="1"/>
  <c r="G211" i="3" s="1"/>
  <c r="H211" i="3" s="1"/>
  <c r="I211" i="3" s="1"/>
  <c r="E212" i="3" s="1"/>
  <c r="G212" i="3" l="1"/>
  <c r="H212" i="3" l="1"/>
  <c r="I212" i="3" l="1"/>
  <c r="E213" i="3" l="1"/>
  <c r="G213" i="3" s="1"/>
  <c r="H213" i="3" s="1"/>
  <c r="I213" i="3" s="1"/>
  <c r="E214" i="3" s="1"/>
  <c r="G214" i="3" l="1"/>
  <c r="H214" i="3" l="1"/>
  <c r="I214" i="3" l="1"/>
  <c r="E215" i="3" l="1"/>
  <c r="G215" i="3" s="1"/>
  <c r="H215" i="3" s="1"/>
  <c r="I215" i="3" l="1"/>
  <c r="E216" i="3" l="1"/>
  <c r="G216" i="3" s="1"/>
  <c r="H216" i="3" s="1"/>
  <c r="I216" i="3" l="1"/>
  <c r="E217" i="3" l="1"/>
  <c r="G217" i="3" s="1"/>
  <c r="H217" i="3" s="1"/>
  <c r="I217" i="3" l="1"/>
  <c r="E218" i="3" l="1"/>
  <c r="G218" i="3" s="1"/>
  <c r="H218" i="3" s="1"/>
  <c r="I218" i="3" l="1"/>
  <c r="E219" i="3" l="1"/>
  <c r="G219" i="3" s="1"/>
  <c r="H219" i="3" s="1"/>
  <c r="I219" i="3" l="1"/>
  <c r="E220" i="3" l="1"/>
  <c r="G220" i="3" s="1"/>
  <c r="H220" i="3" s="1"/>
  <c r="I220" i="3" l="1"/>
  <c r="E221" i="3" l="1"/>
  <c r="G221" i="3" s="1"/>
  <c r="H221" i="3" s="1"/>
  <c r="I221" i="3" l="1"/>
  <c r="E222" i="3" l="1"/>
  <c r="G222" i="3" s="1"/>
  <c r="H222" i="3" s="1"/>
  <c r="I222" i="3" l="1"/>
  <c r="E223" i="3" l="1"/>
  <c r="G223" i="3" s="1"/>
  <c r="H223" i="3" s="1"/>
  <c r="I223" i="3" l="1"/>
  <c r="E224" i="3" l="1"/>
  <c r="G224" i="3" s="1"/>
  <c r="H224" i="3" s="1"/>
  <c r="I224" i="3" l="1"/>
  <c r="E225" i="3" l="1"/>
  <c r="G225" i="3" s="1"/>
  <c r="H225" i="3" s="1"/>
  <c r="I225" i="3" l="1"/>
  <c r="E226" i="3" l="1"/>
  <c r="G226" i="3" s="1"/>
  <c r="H226" i="3" s="1"/>
  <c r="I226" i="3" l="1"/>
  <c r="E227" i="3" l="1"/>
  <c r="G227" i="3" s="1"/>
  <c r="H227" i="3" s="1"/>
  <c r="I227" i="3" l="1"/>
  <c r="E228" i="3" l="1"/>
  <c r="G228" i="3" s="1"/>
  <c r="H228" i="3" s="1"/>
  <c r="I228" i="3" l="1"/>
  <c r="E229" i="3" l="1"/>
  <c r="G229" i="3" s="1"/>
  <c r="H229" i="3" s="1"/>
  <c r="I229" i="3" l="1"/>
  <c r="E230" i="3" l="1"/>
  <c r="G230" i="3" s="1"/>
  <c r="H230" i="3" s="1"/>
  <c r="I230" i="3" l="1"/>
  <c r="E231" i="3" l="1"/>
  <c r="G231" i="3" s="1"/>
  <c r="H231" i="3" s="1"/>
  <c r="I231" i="3" l="1"/>
  <c r="E232" i="3" l="1"/>
  <c r="G232" i="3" s="1"/>
  <c r="H232" i="3" s="1"/>
  <c r="I232" i="3" s="1"/>
  <c r="E233" i="3" s="1"/>
  <c r="G233" i="3" l="1"/>
  <c r="H233" i="3" l="1"/>
  <c r="I233" i="3" l="1"/>
  <c r="E234" i="3" l="1"/>
  <c r="G234" i="3" s="1"/>
  <c r="H234" i="3" s="1"/>
  <c r="I234" i="3" l="1"/>
  <c r="E235" i="3" l="1"/>
  <c r="G235" i="3" s="1"/>
  <c r="H235" i="3" s="1"/>
  <c r="I235" i="3" l="1"/>
  <c r="E236" i="3" l="1"/>
  <c r="G236" i="3" s="1"/>
  <c r="H236" i="3" s="1"/>
  <c r="I236" i="3" l="1"/>
  <c r="E237" i="3" l="1"/>
  <c r="G237" i="3" s="1"/>
  <c r="H237" i="3" s="1"/>
  <c r="I237" i="3" l="1"/>
  <c r="E238" i="3" l="1"/>
  <c r="G238" i="3" s="1"/>
  <c r="H238" i="3" s="1"/>
  <c r="I238" i="3" l="1"/>
  <c r="E239" i="3" l="1"/>
  <c r="G239" i="3" s="1"/>
  <c r="H239" i="3" s="1"/>
  <c r="I239" i="3" l="1"/>
  <c r="E240" i="3" l="1"/>
  <c r="G240" i="3" s="1"/>
  <c r="H240" i="3" s="1"/>
  <c r="I240" i="3" l="1"/>
  <c r="E241" i="3" l="1"/>
  <c r="G241" i="3" s="1"/>
  <c r="H241" i="3" s="1"/>
  <c r="I241" i="3" l="1"/>
  <c r="E242" i="3" l="1"/>
  <c r="G242" i="3" s="1"/>
  <c r="H242" i="3" s="1"/>
  <c r="I242" i="3" s="1"/>
  <c r="E243" i="3" s="1"/>
  <c r="G243" i="3" l="1"/>
  <c r="H243" i="3" l="1"/>
  <c r="I243" i="3" l="1"/>
  <c r="E244" i="3" l="1"/>
  <c r="G244" i="3" s="1"/>
  <c r="H244" i="3" s="1"/>
  <c r="I244" i="3" l="1"/>
  <c r="E245" i="3" l="1"/>
  <c r="G245" i="3" s="1"/>
  <c r="H245" i="3" s="1"/>
  <c r="I245" i="3" l="1"/>
  <c r="E246" i="3" l="1"/>
  <c r="G246" i="3" s="1"/>
  <c r="H246" i="3" s="1"/>
  <c r="I246" i="3" l="1"/>
  <c r="E247" i="3" l="1"/>
  <c r="G247" i="3" s="1"/>
  <c r="F5" i="7" s="1"/>
  <c r="H247" i="3" l="1"/>
  <c r="I247" i="3" s="1"/>
  <c r="J4" i="3" s="1"/>
  <c r="F7" i="7"/>
  <c r="E9" i="12"/>
  <c r="G9" i="12" l="1"/>
  <c r="F9" i="12" l="1"/>
  <c r="H9" i="12"/>
  <c r="I9" i="12" l="1"/>
  <c r="E10" i="12" l="1"/>
  <c r="G10" i="12" s="1"/>
  <c r="F10" i="12" l="1"/>
  <c r="H10" i="12" s="1"/>
  <c r="I10" i="12" s="1"/>
  <c r="E11" i="12" s="1"/>
  <c r="G11" i="12" s="1"/>
  <c r="F11" i="12" l="1"/>
  <c r="H11" i="12"/>
  <c r="I11" i="12" s="1"/>
  <c r="E12" i="12" l="1"/>
  <c r="G12" i="12" s="1"/>
  <c r="F12" i="12" l="1"/>
  <c r="H12" i="12" s="1"/>
  <c r="I12" i="12" s="1"/>
  <c r="E13" i="12" s="1"/>
  <c r="G13" i="12" l="1"/>
  <c r="F13" i="12" s="1"/>
  <c r="H13" i="12" l="1"/>
  <c r="I13" i="12" s="1"/>
  <c r="E14" i="12" s="1"/>
  <c r="G14" i="12" l="1"/>
  <c r="F14" i="12" l="1"/>
  <c r="H14" i="12" s="1"/>
  <c r="I14" i="12" s="1"/>
  <c r="E15" i="12" s="1"/>
  <c r="G15" i="12" s="1"/>
  <c r="F15" i="12" l="1"/>
  <c r="H15" i="12" s="1"/>
  <c r="I15" i="12" s="1"/>
  <c r="E16" i="12" s="1"/>
  <c r="G16" i="12" l="1"/>
  <c r="F16" i="12" s="1"/>
  <c r="H16" i="12" l="1"/>
  <c r="I16" i="12" l="1"/>
  <c r="E17" i="12" s="1"/>
  <c r="G17" i="12" l="1"/>
  <c r="F17" i="12" l="1"/>
  <c r="H17" i="12" s="1"/>
  <c r="I17" i="12" s="1"/>
  <c r="E18" i="12" s="1"/>
  <c r="G18" i="12" l="1"/>
  <c r="F18" i="12" l="1"/>
  <c r="H18" i="12" s="1"/>
  <c r="I18" i="12" s="1"/>
  <c r="E19" i="12" s="1"/>
  <c r="G19" i="12" l="1"/>
  <c r="F19" i="12" l="1"/>
  <c r="H19" i="12" s="1"/>
  <c r="I19" i="12" s="1"/>
  <c r="E20" i="12" s="1"/>
  <c r="G20" i="12" l="1"/>
  <c r="F20" i="12" l="1"/>
  <c r="H20" i="12" s="1"/>
  <c r="I20" i="12" s="1"/>
  <c r="E21" i="12" s="1"/>
  <c r="G21" i="12" l="1"/>
  <c r="F21" i="12" l="1"/>
  <c r="H21" i="12" s="1"/>
  <c r="I21" i="12" s="1"/>
  <c r="E22" i="12" s="1"/>
  <c r="G22" i="12" l="1"/>
  <c r="F22" i="12" l="1"/>
  <c r="H22" i="12" s="1"/>
  <c r="I22" i="12" s="1"/>
  <c r="E23" i="12" s="1"/>
  <c r="G23" i="12" l="1"/>
  <c r="F23" i="12" l="1"/>
  <c r="H23" i="12" s="1"/>
  <c r="I23" i="12" s="1"/>
  <c r="E24" i="12" s="1"/>
  <c r="G24" i="12" l="1"/>
  <c r="F24" i="12" s="1"/>
  <c r="H24" i="12" s="1"/>
  <c r="I24" i="12" l="1"/>
  <c r="E25" i="12" s="1"/>
  <c r="G25" i="12" l="1"/>
  <c r="F25" i="12" l="1"/>
  <c r="H25" i="12" s="1"/>
  <c r="I25" i="12" s="1"/>
  <c r="E26" i="12" s="1"/>
  <c r="G26" i="12" l="1"/>
  <c r="F26" i="12" s="1"/>
  <c r="H26" i="12" s="1"/>
  <c r="I26" i="12" l="1"/>
  <c r="E27" i="12" s="1"/>
  <c r="G27" i="12" l="1"/>
  <c r="F27" i="12" l="1"/>
  <c r="H27" i="12" s="1"/>
  <c r="I27" i="12" s="1"/>
  <c r="E28" i="12" s="1"/>
  <c r="G28" i="12" l="1"/>
  <c r="F28" i="12" s="1"/>
  <c r="H28" i="12" l="1"/>
  <c r="I28" i="12" s="1"/>
  <c r="E29" i="12" s="1"/>
  <c r="G29" i="12" l="1"/>
  <c r="F29" i="12" l="1"/>
  <c r="H29" i="12" s="1"/>
  <c r="I29" i="12" s="1"/>
  <c r="E30" i="12" s="1"/>
  <c r="G30" i="12" l="1"/>
  <c r="F30" i="12" s="1"/>
  <c r="H30" i="12" s="1"/>
  <c r="I30" i="12" s="1"/>
  <c r="E31" i="12" s="1"/>
  <c r="G31" i="12" l="1"/>
  <c r="F31" i="12" s="1"/>
  <c r="H31" i="12" l="1"/>
  <c r="I31" i="12" l="1"/>
  <c r="E32" i="12" s="1"/>
  <c r="G32" i="12" l="1"/>
  <c r="F32" i="12" s="1"/>
  <c r="H32" i="12" l="1"/>
  <c r="I32" i="12" s="1"/>
  <c r="E33" i="12" s="1"/>
  <c r="G33" i="12" s="1"/>
  <c r="F33" i="12" l="1"/>
  <c r="H33" i="12" s="1"/>
  <c r="I33" i="12" l="1"/>
  <c r="E34" i="12" s="1"/>
  <c r="G34" i="12" l="1"/>
  <c r="F34" i="12" l="1"/>
  <c r="H34" i="12" s="1"/>
  <c r="I34" i="12" s="1"/>
  <c r="E35" i="12" s="1"/>
  <c r="G35" i="12" l="1"/>
  <c r="F35" i="12" s="1"/>
  <c r="H35" i="12" s="1"/>
  <c r="I35" i="12" l="1"/>
  <c r="E36" i="12" s="1"/>
  <c r="G36" i="12" l="1"/>
  <c r="F36" i="12" s="1"/>
  <c r="H36" i="12" s="1"/>
  <c r="I36" i="12" l="1"/>
  <c r="E37" i="12" s="1"/>
  <c r="G37" i="12" l="1"/>
  <c r="F37" i="12" s="1"/>
  <c r="H37" i="12" s="1"/>
  <c r="I37" i="12" l="1"/>
  <c r="E38" i="12" s="1"/>
  <c r="G38" i="12" l="1"/>
  <c r="F38" i="12" l="1"/>
  <c r="H38" i="12" s="1"/>
  <c r="I38" i="12" s="1"/>
  <c r="E39" i="12" s="1"/>
  <c r="G39" i="12" l="1"/>
  <c r="F39" i="12" s="1"/>
  <c r="H39" i="12" s="1"/>
  <c r="I39" i="12" s="1"/>
  <c r="E40" i="12" s="1"/>
  <c r="G40" i="12" l="1"/>
  <c r="F40" i="12" s="1"/>
  <c r="H40" i="12" l="1"/>
  <c r="I40" i="12" l="1"/>
  <c r="E41" i="12" s="1"/>
  <c r="G41" i="12" l="1"/>
  <c r="F41" i="12" l="1"/>
  <c r="H41" i="12" s="1"/>
  <c r="I41" i="12" s="1"/>
  <c r="E42" i="12" s="1"/>
  <c r="G42" i="12" l="1"/>
  <c r="F42" i="12" l="1"/>
  <c r="H42" i="12" s="1"/>
  <c r="I42" i="12" s="1"/>
  <c r="E43" i="12" s="1"/>
  <c r="G43" i="12" l="1"/>
  <c r="F43" i="12" l="1"/>
  <c r="H43" i="12" s="1"/>
  <c r="I43" i="12" s="1"/>
  <c r="E44" i="12" s="1"/>
  <c r="G44" i="12" l="1"/>
  <c r="F44" i="12" s="1"/>
  <c r="H44" i="12" l="1"/>
  <c r="I44" i="12" s="1"/>
  <c r="E45" i="12" s="1"/>
  <c r="G45" i="12" l="1"/>
  <c r="F45" i="12" s="1"/>
  <c r="H45" i="12" l="1"/>
  <c r="I45" i="12" s="1"/>
  <c r="E46" i="12" s="1"/>
  <c r="G46" i="12" l="1"/>
  <c r="F46" i="12" s="1"/>
  <c r="H46" i="12" s="1"/>
  <c r="I46" i="12" s="1"/>
  <c r="E47" i="12" s="1"/>
  <c r="G47" i="12" l="1"/>
  <c r="F47" i="12" s="1"/>
  <c r="H47" i="12" s="1"/>
  <c r="I47" i="12" s="1"/>
  <c r="E48" i="12" l="1"/>
  <c r="G48" i="12" l="1"/>
  <c r="F48" i="12" s="1"/>
  <c r="H48" i="12" l="1"/>
  <c r="I48" i="12" l="1"/>
  <c r="E49" i="12" s="1"/>
  <c r="G49" i="12" l="1"/>
  <c r="F49" i="12" s="1"/>
  <c r="H49" i="12" s="1"/>
  <c r="I49" i="12" l="1"/>
  <c r="E50" i="12" s="1"/>
  <c r="G50" i="12" l="1"/>
  <c r="F50" i="12" l="1"/>
  <c r="H50" i="12" s="1"/>
  <c r="I50" i="12" s="1"/>
  <c r="E51" i="12" s="1"/>
  <c r="G51" i="12" l="1"/>
  <c r="F51" i="12" l="1"/>
  <c r="H51" i="12" s="1"/>
  <c r="I51" i="12" s="1"/>
  <c r="E52" i="12" s="1"/>
  <c r="G52" i="12" l="1"/>
  <c r="F52" i="12" l="1"/>
  <c r="H52" i="12" s="1"/>
  <c r="I52" i="12" s="1"/>
  <c r="E53" i="12" s="1"/>
  <c r="G53" i="12" l="1"/>
  <c r="F53" i="12" s="1"/>
  <c r="H53" i="12" s="1"/>
  <c r="I53" i="12" l="1"/>
  <c r="E54" i="12" s="1"/>
  <c r="G54" i="12" l="1"/>
  <c r="F54" i="12" l="1"/>
  <c r="H54" i="12" s="1"/>
  <c r="I54" i="12" s="1"/>
  <c r="E55" i="12" s="1"/>
  <c r="G55" i="12" l="1"/>
  <c r="F55" i="12" s="1"/>
  <c r="H55" i="12" s="1"/>
  <c r="I55" i="12" l="1"/>
  <c r="E56" i="12" s="1"/>
  <c r="G56" i="12" l="1"/>
  <c r="F56" i="12" s="1"/>
  <c r="H56" i="12" l="1"/>
  <c r="I56" i="12"/>
  <c r="E57" i="12" s="1"/>
  <c r="G57" i="12" l="1"/>
  <c r="F57" i="12" s="1"/>
  <c r="H57" i="12" s="1"/>
  <c r="I57" i="12" l="1"/>
  <c r="E58" i="12" s="1"/>
  <c r="G58" i="12" l="1"/>
  <c r="F58" i="12" l="1"/>
  <c r="H58" i="12" s="1"/>
  <c r="I58" i="12" s="1"/>
  <c r="E59" i="12" s="1"/>
  <c r="G59" i="12" l="1"/>
  <c r="F59" i="12" s="1"/>
  <c r="H59" i="12" s="1"/>
  <c r="I59" i="12" l="1"/>
  <c r="E60" i="12" s="1"/>
  <c r="G60" i="12" l="1"/>
  <c r="F60" i="12" l="1"/>
  <c r="H60" i="12" s="1"/>
  <c r="I60" i="12" s="1"/>
  <c r="E61" i="12" s="1"/>
  <c r="G61" i="12" l="1"/>
  <c r="F61" i="12" s="1"/>
  <c r="H61" i="12" s="1"/>
  <c r="I61" i="12" s="1"/>
  <c r="E62" i="12" s="1"/>
  <c r="G62" i="12" l="1"/>
  <c r="F62" i="12" s="1"/>
  <c r="H62" i="12" l="1"/>
  <c r="I62" i="12" l="1"/>
  <c r="E63" i="12" s="1"/>
  <c r="G63" i="12" l="1"/>
  <c r="F63" i="12" s="1"/>
  <c r="H63" i="12" s="1"/>
  <c r="I63" i="12" l="1"/>
  <c r="E64" i="12" s="1"/>
  <c r="G64" i="12" l="1"/>
  <c r="F64" i="12" s="1"/>
  <c r="H64" i="12" s="1"/>
  <c r="I64" i="12" l="1"/>
  <c r="E65" i="12" s="1"/>
  <c r="G65" i="12" l="1"/>
  <c r="F65" i="12" s="1"/>
  <c r="H65" i="12" s="1"/>
  <c r="I65" i="12" l="1"/>
  <c r="E66" i="12" s="1"/>
  <c r="G66" i="12" l="1"/>
  <c r="F66" i="12" s="1"/>
  <c r="H66" i="12" s="1"/>
  <c r="I66" i="12" l="1"/>
  <c r="E67" i="12" s="1"/>
  <c r="G67" i="12" l="1"/>
  <c r="F67" i="12" l="1"/>
  <c r="H67" i="12" s="1"/>
  <c r="I67" i="12" s="1"/>
  <c r="E68" i="12" s="1"/>
  <c r="G68" i="12" l="1"/>
  <c r="F68" i="12" s="1"/>
  <c r="H68" i="12" s="1"/>
  <c r="I68" i="12" l="1"/>
  <c r="E69" i="12" s="1"/>
  <c r="G69" i="12" l="1"/>
  <c r="F69" i="12" s="1"/>
  <c r="H69" i="12" s="1"/>
  <c r="I69" i="12" l="1"/>
  <c r="E70" i="12" s="1"/>
  <c r="G70" i="12" l="1"/>
  <c r="F70" i="12" s="1"/>
  <c r="H70" i="12" l="1"/>
  <c r="I70" i="12" s="1"/>
  <c r="E71" i="12" s="1"/>
  <c r="G71" i="12" s="1"/>
  <c r="F71" i="12" l="1"/>
  <c r="H71" i="12" s="1"/>
  <c r="I71" i="12" l="1"/>
  <c r="E72" i="12" s="1"/>
  <c r="G72" i="12" l="1"/>
  <c r="F72" i="12" s="1"/>
  <c r="H72" i="12" s="1"/>
  <c r="I72" i="12" l="1"/>
  <c r="E73" i="12" s="1"/>
  <c r="G73" i="12" l="1"/>
  <c r="F73" i="12" l="1"/>
  <c r="H73" i="12" s="1"/>
  <c r="I73" i="12" s="1"/>
  <c r="E74" i="12" s="1"/>
  <c r="G74" i="12" l="1"/>
  <c r="F74" i="12" s="1"/>
  <c r="H74" i="12" s="1"/>
  <c r="I74" i="12" l="1"/>
  <c r="E75" i="12" s="1"/>
  <c r="G75" i="12" l="1"/>
  <c r="F75" i="12" s="1"/>
  <c r="H75" i="12" s="1"/>
  <c r="I75" i="12" l="1"/>
  <c r="E76" i="12" s="1"/>
  <c r="G76" i="12" l="1"/>
  <c r="F76" i="12" l="1"/>
  <c r="H76" i="12" s="1"/>
  <c r="I76" i="12" s="1"/>
  <c r="E77" i="12" s="1"/>
  <c r="G77" i="12" l="1"/>
  <c r="F77" i="12" l="1"/>
  <c r="H77" i="12" s="1"/>
  <c r="I77" i="12" s="1"/>
  <c r="E78" i="12" s="1"/>
  <c r="G78" i="12" l="1"/>
  <c r="F78" i="12" l="1"/>
  <c r="H78" i="12" s="1"/>
  <c r="I78" i="12" s="1"/>
  <c r="E79" i="12" s="1"/>
  <c r="G79" i="12" l="1"/>
  <c r="F79" i="12" l="1"/>
  <c r="H79" i="12" s="1"/>
  <c r="I79" i="12" s="1"/>
  <c r="E80" i="12" s="1"/>
  <c r="G80" i="12" l="1"/>
  <c r="F80" i="12" l="1"/>
  <c r="H80" i="12" s="1"/>
  <c r="I80" i="12" s="1"/>
  <c r="E81" i="12" s="1"/>
  <c r="G81" i="12" l="1"/>
  <c r="F81" i="12" l="1"/>
  <c r="H81" i="12" s="1"/>
  <c r="I81" i="12" s="1"/>
  <c r="E82" i="12" s="1"/>
  <c r="G82" i="12" l="1"/>
  <c r="F82" i="12" s="1"/>
  <c r="H82" i="12" l="1"/>
  <c r="I82" i="12"/>
  <c r="E83" i="12" s="1"/>
  <c r="G83" i="12" l="1"/>
  <c r="F83" i="12" s="1"/>
  <c r="H83" i="12" l="1"/>
  <c r="I83" i="12" s="1"/>
  <c r="E84" i="12" s="1"/>
  <c r="G84" i="12" s="1"/>
  <c r="F84" i="12" l="1"/>
  <c r="H84" i="12" s="1"/>
  <c r="I84" i="12" s="1"/>
  <c r="E85" i="12" s="1"/>
  <c r="G85" i="12" l="1"/>
  <c r="F85" i="12" l="1"/>
  <c r="H85" i="12" s="1"/>
  <c r="I85" i="12" s="1"/>
  <c r="E86" i="12" s="1"/>
  <c r="G86" i="12" l="1"/>
  <c r="F86" i="12" l="1"/>
  <c r="H86" i="12" s="1"/>
  <c r="I86" i="12" s="1"/>
  <c r="E87" i="12" s="1"/>
  <c r="G87" i="12" l="1"/>
  <c r="F87" i="12" l="1"/>
  <c r="H87" i="12" s="1"/>
  <c r="I87" i="12" s="1"/>
  <c r="E88" i="12" s="1"/>
  <c r="G88" i="12" l="1"/>
  <c r="F88" i="12" l="1"/>
  <c r="H88" i="12" s="1"/>
  <c r="I88" i="12" s="1"/>
  <c r="E89" i="12" s="1"/>
  <c r="G89" i="12" l="1"/>
  <c r="F89" i="12" s="1"/>
  <c r="H89" i="12" s="1"/>
  <c r="I89" i="12" l="1"/>
  <c r="E90" i="12" s="1"/>
  <c r="G90" i="12" l="1"/>
  <c r="F90" i="12" s="1"/>
  <c r="H90" i="12" l="1"/>
  <c r="I90" i="12"/>
  <c r="E91" i="12" s="1"/>
  <c r="G91" i="12" l="1"/>
  <c r="F91" i="12" l="1"/>
  <c r="H91" i="12" s="1"/>
  <c r="I91" i="12" s="1"/>
  <c r="E92" i="12" s="1"/>
  <c r="G92" i="12" l="1"/>
  <c r="F92" i="12" s="1"/>
  <c r="H92" i="12" s="1"/>
  <c r="I92" i="12" l="1"/>
  <c r="E93" i="12" s="1"/>
  <c r="G93" i="12" l="1"/>
  <c r="F93" i="12" s="1"/>
  <c r="H93" i="12" l="1"/>
  <c r="I93" i="12"/>
  <c r="E94" i="12" s="1"/>
  <c r="G94" i="12" l="1"/>
  <c r="F94" i="12" l="1"/>
  <c r="H94" i="12" s="1"/>
  <c r="I94" i="12" s="1"/>
  <c r="E95" i="12" s="1"/>
  <c r="G95" i="12" l="1"/>
  <c r="F95" i="12" s="1"/>
  <c r="H95" i="12" s="1"/>
  <c r="I95" i="12" l="1"/>
  <c r="E96" i="12" s="1"/>
  <c r="G96" i="12" l="1"/>
  <c r="F96" i="12" l="1"/>
  <c r="H96" i="12" s="1"/>
  <c r="I96" i="12" s="1"/>
  <c r="E97" i="12" s="1"/>
  <c r="G97" i="12" l="1"/>
  <c r="F97" i="12" s="1"/>
  <c r="H97" i="12" s="1"/>
  <c r="I97" i="12" l="1"/>
  <c r="E98" i="12" s="1"/>
  <c r="G98" i="12" l="1"/>
  <c r="F98" i="12" s="1"/>
  <c r="H98" i="12" s="1"/>
  <c r="I98" i="12" l="1"/>
  <c r="E99" i="12" s="1"/>
  <c r="G99" i="12" l="1"/>
  <c r="F99" i="12" l="1"/>
  <c r="H99" i="12" s="1"/>
  <c r="I99" i="12" s="1"/>
  <c r="E100" i="12" s="1"/>
  <c r="G100" i="12" l="1"/>
  <c r="F100" i="12" s="1"/>
  <c r="H100" i="12" s="1"/>
  <c r="I100" i="12" l="1"/>
  <c r="E101" i="12" s="1"/>
  <c r="G101" i="12" l="1"/>
  <c r="F101" i="12" s="1"/>
  <c r="H101" i="12" s="1"/>
  <c r="I101" i="12" l="1"/>
  <c r="E102" i="12" s="1"/>
  <c r="G102" i="12" l="1"/>
  <c r="F102" i="12" s="1"/>
  <c r="H102" i="12" s="1"/>
  <c r="I102" i="12" l="1"/>
  <c r="E103" i="12" s="1"/>
  <c r="G103" i="12" l="1"/>
  <c r="F103" i="12" s="1"/>
  <c r="H103" i="12" l="1"/>
  <c r="I103" i="12"/>
  <c r="E104" i="12" s="1"/>
  <c r="G104" i="12" l="1"/>
  <c r="F104" i="12" l="1"/>
  <c r="H104" i="12" s="1"/>
  <c r="I104" i="12" s="1"/>
  <c r="E105" i="12" s="1"/>
  <c r="G105" i="12" l="1"/>
  <c r="F105" i="12" l="1"/>
  <c r="H105" i="12" s="1"/>
  <c r="I105" i="12" s="1"/>
  <c r="E106" i="12" s="1"/>
  <c r="G106" i="12" l="1"/>
  <c r="F106" i="12" l="1"/>
  <c r="H106" i="12" s="1"/>
  <c r="I106" i="12" s="1"/>
  <c r="E107" i="12" s="1"/>
  <c r="G107" i="12" l="1"/>
  <c r="F107" i="12" s="1"/>
  <c r="H107" i="12" l="1"/>
  <c r="I107" i="12" s="1"/>
  <c r="E108" i="12" s="1"/>
  <c r="G108" i="12" l="1"/>
  <c r="F108" i="12" s="1"/>
  <c r="H108" i="12" s="1"/>
  <c r="I108" i="12" l="1"/>
  <c r="E109" i="12" s="1"/>
  <c r="G109" i="12" l="1"/>
  <c r="F109" i="12" s="1"/>
  <c r="H109" i="12" s="1"/>
  <c r="I109" i="12" s="1"/>
  <c r="E110" i="12" l="1"/>
  <c r="G110" i="12" l="1"/>
  <c r="F110" i="12"/>
  <c r="H110" i="12" s="1"/>
  <c r="I110" i="12" l="1"/>
  <c r="E111" i="12" s="1"/>
  <c r="G111" i="12" l="1"/>
  <c r="F111" i="12" l="1"/>
  <c r="H111" i="12" s="1"/>
  <c r="I111" i="12" s="1"/>
  <c r="E112" i="12" s="1"/>
  <c r="G112" i="12" l="1"/>
  <c r="F112" i="12" s="1"/>
  <c r="H112" i="12" s="1"/>
  <c r="I112" i="12" l="1"/>
  <c r="E113" i="12" s="1"/>
  <c r="G113" i="12" l="1"/>
  <c r="F113" i="12" s="1"/>
  <c r="H113" i="12" s="1"/>
  <c r="I113" i="12" l="1"/>
  <c r="E114" i="12" s="1"/>
  <c r="G114" i="12" l="1"/>
  <c r="F114" i="12" s="1"/>
  <c r="H114" i="12" s="1"/>
  <c r="I114" i="12" l="1"/>
  <c r="E115" i="12" s="1"/>
  <c r="G115" i="12" l="1"/>
  <c r="F115" i="12" l="1"/>
  <c r="H115" i="12" s="1"/>
  <c r="I115" i="12" s="1"/>
  <c r="E116" i="12" s="1"/>
  <c r="G116" i="12" s="1"/>
  <c r="F116" i="12" l="1"/>
  <c r="H116" i="12" s="1"/>
  <c r="I116" i="12" l="1"/>
  <c r="E117" i="12" s="1"/>
  <c r="G117" i="12" l="1"/>
  <c r="F117" i="12" l="1"/>
  <c r="H117" i="12" s="1"/>
  <c r="I117" i="12" s="1"/>
  <c r="E118" i="12" s="1"/>
  <c r="G118" i="12" l="1"/>
  <c r="F118" i="12" l="1"/>
  <c r="H118" i="12" s="1"/>
  <c r="I118" i="12" s="1"/>
  <c r="E119" i="12" s="1"/>
  <c r="G119" i="12" l="1"/>
  <c r="F119" i="12" s="1"/>
  <c r="H119" i="12" s="1"/>
  <c r="I119" i="12" l="1"/>
  <c r="E120" i="12" s="1"/>
  <c r="G120" i="12" l="1"/>
  <c r="F120" i="12" s="1"/>
  <c r="H120" i="12" s="1"/>
  <c r="I120" i="12" l="1"/>
  <c r="E121" i="12" s="1"/>
  <c r="G121" i="12" l="1"/>
  <c r="F121" i="12" s="1"/>
  <c r="H121" i="12" l="1"/>
  <c r="I121" i="12" s="1"/>
  <c r="E122" i="12" s="1"/>
  <c r="G122" i="12" l="1"/>
  <c r="F122" i="12" s="1"/>
  <c r="H122" i="12" s="1"/>
  <c r="I122" i="12" l="1"/>
  <c r="E123" i="12" s="1"/>
  <c r="G123" i="12" l="1"/>
  <c r="F123" i="12" s="1"/>
  <c r="H123" i="12" s="1"/>
  <c r="I123" i="12" l="1"/>
  <c r="E124" i="12" s="1"/>
  <c r="G124" i="12" l="1"/>
  <c r="F124" i="12" l="1"/>
  <c r="H124" i="12" s="1"/>
  <c r="I124" i="12" s="1"/>
  <c r="E125" i="12" s="1"/>
  <c r="G125" i="12" l="1"/>
  <c r="F125" i="12" l="1"/>
  <c r="H125" i="12" s="1"/>
  <c r="I125" i="12" s="1"/>
  <c r="E126" i="12" s="1"/>
  <c r="G126" i="12" l="1"/>
  <c r="F126" i="12" s="1"/>
  <c r="H126" i="12" s="1"/>
  <c r="I126" i="12" l="1"/>
  <c r="E127" i="12" s="1"/>
  <c r="G127" i="12" l="1"/>
  <c r="F127" i="12" l="1"/>
  <c r="H127" i="12" s="1"/>
  <c r="I127" i="12" s="1"/>
  <c r="E128" i="12" s="1"/>
  <c r="G128" i="12" l="1"/>
  <c r="F128" i="12" l="1"/>
  <c r="H128" i="12" s="1"/>
  <c r="I128" i="12" s="1"/>
  <c r="E129" i="12" s="1"/>
  <c r="G129" i="12" l="1"/>
  <c r="F129" i="12" s="1"/>
  <c r="H129" i="12" s="1"/>
  <c r="I129" i="12" l="1"/>
  <c r="E130" i="12" s="1"/>
  <c r="G130" i="12" l="1"/>
  <c r="F130" i="12" l="1"/>
  <c r="H130" i="12" s="1"/>
  <c r="I130" i="12" s="1"/>
  <c r="E131" i="12" s="1"/>
  <c r="G131" i="12" l="1"/>
  <c r="F131" i="12" l="1"/>
  <c r="H131" i="12" s="1"/>
  <c r="I131" i="12" s="1"/>
  <c r="E132" i="12" s="1"/>
  <c r="G132" i="12" l="1"/>
  <c r="F132" i="12" s="1"/>
  <c r="H132" i="12" s="1"/>
  <c r="I132" i="12" s="1"/>
  <c r="E133" i="12" s="1"/>
  <c r="G133" i="12" l="1"/>
  <c r="F133" i="12" s="1"/>
  <c r="H133" i="12" l="1"/>
  <c r="I133" i="12" l="1"/>
  <c r="E134" i="12" s="1"/>
  <c r="G134" i="12" l="1"/>
  <c r="F134" i="12" l="1"/>
  <c r="H134" i="12" s="1"/>
  <c r="I134" i="12" s="1"/>
  <c r="E135" i="12" s="1"/>
  <c r="G135" i="12" l="1"/>
  <c r="F135" i="12" s="1"/>
  <c r="H135" i="12" l="1"/>
  <c r="I135" i="12" s="1"/>
  <c r="E136" i="12" s="1"/>
  <c r="G136" i="12" l="1"/>
  <c r="F136" i="12"/>
  <c r="H136" i="12" l="1"/>
  <c r="I136" i="12" s="1"/>
  <c r="E137" i="12" s="1"/>
  <c r="G137" i="12" l="1"/>
  <c r="F137" i="12" s="1"/>
  <c r="H137" i="12" s="1"/>
  <c r="I137" i="12" l="1"/>
  <c r="E138" i="12" s="1"/>
  <c r="G138" i="12" l="1"/>
  <c r="F138" i="12" l="1"/>
  <c r="H138" i="12" s="1"/>
  <c r="I138" i="12" s="1"/>
  <c r="E139" i="12" s="1"/>
  <c r="G139" i="12" l="1"/>
  <c r="F139" i="12" s="1"/>
  <c r="H139" i="12" s="1"/>
  <c r="I139" i="12" s="1"/>
  <c r="E140" i="12" s="1"/>
  <c r="G140" i="12" l="1"/>
  <c r="F140" i="12" s="1"/>
  <c r="H140" i="12" l="1"/>
  <c r="I140" i="12" l="1"/>
  <c r="E141" i="12" s="1"/>
  <c r="G141" i="12" l="1"/>
  <c r="F141" i="12" s="1"/>
  <c r="H141" i="12" s="1"/>
  <c r="I141" i="12" s="1"/>
  <c r="E142" i="12" s="1"/>
  <c r="G142" i="12" l="1"/>
  <c r="F142" i="12" s="1"/>
  <c r="H142" i="12" s="1"/>
  <c r="I142" i="12" s="1"/>
  <c r="E143" i="12" l="1"/>
  <c r="G143" i="12" l="1"/>
  <c r="F143" i="12" s="1"/>
  <c r="H143" i="12" l="1"/>
  <c r="I143" i="12" l="1"/>
  <c r="E144" i="12" s="1"/>
  <c r="G144" i="12" l="1"/>
  <c r="F144" i="12" s="1"/>
  <c r="H144" i="12" s="1"/>
  <c r="I144" i="12" l="1"/>
  <c r="E145" i="12" s="1"/>
  <c r="G145" i="12" l="1"/>
  <c r="F145" i="12" l="1"/>
  <c r="H145" i="12" s="1"/>
  <c r="I145" i="12" s="1"/>
  <c r="E146" i="12" s="1"/>
  <c r="G146" i="12" l="1"/>
  <c r="F146" i="12" l="1"/>
  <c r="H146" i="12" s="1"/>
  <c r="I146" i="12" s="1"/>
  <c r="E147" i="12" s="1"/>
  <c r="G147" i="12" l="1"/>
  <c r="F147" i="12" l="1"/>
  <c r="H147" i="12" s="1"/>
  <c r="I147" i="12" s="1"/>
  <c r="E148" i="12" s="1"/>
  <c r="G148" i="12" l="1"/>
  <c r="F148" i="12" s="1"/>
  <c r="H148" i="12" l="1"/>
  <c r="I148" i="12"/>
  <c r="E149" i="12" s="1"/>
  <c r="G149" i="12" l="1"/>
  <c r="F149" i="12" l="1"/>
  <c r="H149" i="12" s="1"/>
  <c r="I149" i="12" s="1"/>
  <c r="E150" i="12" s="1"/>
  <c r="G150" i="12" l="1"/>
  <c r="F150" i="12" l="1"/>
  <c r="H150" i="12" s="1"/>
  <c r="I150" i="12" s="1"/>
  <c r="E151" i="12" s="1"/>
  <c r="G151" i="12" l="1"/>
  <c r="F151" i="12" l="1"/>
  <c r="H151" i="12" s="1"/>
  <c r="I151" i="12" s="1"/>
  <c r="E152" i="12" s="1"/>
  <c r="G152" i="12" l="1"/>
  <c r="F152" i="12" s="1"/>
  <c r="H152" i="12" s="1"/>
  <c r="I152" i="12" l="1"/>
  <c r="E153" i="12" s="1"/>
  <c r="G153" i="12" l="1"/>
  <c r="F153" i="12" s="1"/>
  <c r="H153" i="12" s="1"/>
  <c r="I153" i="12" l="1"/>
  <c r="E154" i="12" s="1"/>
  <c r="G154" i="12" l="1"/>
  <c r="F154" i="12" l="1"/>
  <c r="H154" i="12" s="1"/>
  <c r="I154" i="12" s="1"/>
  <c r="E155" i="12" s="1"/>
  <c r="F155" i="12" s="1"/>
  <c r="I155" i="12" l="1"/>
  <c r="H155" i="12"/>
  <c r="E156" i="12" s="1"/>
  <c r="G155" i="12"/>
  <c r="I156" i="12" l="1"/>
  <c r="F156" i="12"/>
  <c r="H156" i="12"/>
  <c r="G156" i="12"/>
  <c r="E157" i="12"/>
  <c r="I157" i="12" l="1"/>
  <c r="F157" i="12"/>
  <c r="G157" i="12"/>
  <c r="H157" i="12"/>
  <c r="E158" i="12" l="1"/>
  <c r="I158" i="12" l="1"/>
  <c r="F158" i="12"/>
  <c r="H158" i="12"/>
  <c r="E159" i="12" s="1"/>
  <c r="G158" i="12"/>
  <c r="I159" i="12" l="1"/>
  <c r="E160" i="12" s="1"/>
  <c r="F159" i="12"/>
  <c r="H159" i="12"/>
  <c r="G159" i="12"/>
  <c r="I160" i="12" l="1"/>
  <c r="F160" i="12"/>
  <c r="G160" i="12"/>
  <c r="H160" i="12"/>
  <c r="E161" i="12"/>
  <c r="I161" i="12" l="1"/>
  <c r="F161" i="12"/>
  <c r="H161" i="12"/>
  <c r="G161" i="12"/>
  <c r="E162" i="12" s="1"/>
  <c r="I162" i="12" l="1"/>
  <c r="F162" i="12"/>
  <c r="G162" i="12"/>
  <c r="H162" i="12"/>
  <c r="E163" i="12" l="1"/>
  <c r="I163" i="12" l="1"/>
  <c r="F163" i="12"/>
  <c r="G163" i="12"/>
  <c r="H163" i="12"/>
  <c r="E164" i="12" l="1"/>
  <c r="I164" i="12" s="1"/>
  <c r="G164" i="12"/>
  <c r="H164" i="12"/>
  <c r="F164" i="12" l="1"/>
  <c r="E165" i="12"/>
  <c r="I165" i="12" l="1"/>
  <c r="F165" i="12"/>
  <c r="H165" i="12"/>
  <c r="E166" i="12" s="1"/>
  <c r="G165" i="12"/>
  <c r="I166" i="12" l="1"/>
  <c r="F166" i="12"/>
  <c r="G166" i="12"/>
  <c r="H166" i="12"/>
  <c r="E167" i="12" l="1"/>
  <c r="H167" i="12" s="1"/>
  <c r="G167" i="12" l="1"/>
  <c r="I167" i="12"/>
  <c r="E168" i="12" s="1"/>
  <c r="F168" i="12" s="1"/>
  <c r="F167" i="12"/>
  <c r="G168" i="12" l="1"/>
  <c r="H168" i="12"/>
  <c r="I168" i="12"/>
  <c r="E169" i="12" l="1"/>
  <c r="F169" i="12" s="1"/>
  <c r="G169" i="12" l="1"/>
  <c r="I169" i="12"/>
  <c r="E170" i="12" s="1"/>
  <c r="I170" i="12" s="1"/>
  <c r="E171" i="12" s="1"/>
  <c r="F171" i="12" s="1"/>
  <c r="H169" i="12"/>
  <c r="H170" i="12" l="1"/>
  <c r="G170" i="12"/>
  <c r="F170" i="12"/>
  <c r="H171" i="12"/>
  <c r="G171" i="12"/>
  <c r="I171" i="12"/>
  <c r="E172" i="12" s="1"/>
  <c r="H172" i="12" l="1"/>
  <c r="F172" i="12"/>
  <c r="I172" i="12"/>
  <c r="E173" i="12" s="1"/>
  <c r="F173" i="12" s="1"/>
  <c r="G172" i="12"/>
  <c r="I173" i="12" l="1"/>
  <c r="G173" i="12"/>
  <c r="H173" i="12"/>
  <c r="E174" i="12" s="1"/>
  <c r="F174" i="12" s="1"/>
  <c r="I174" i="12" l="1"/>
  <c r="G174" i="12"/>
  <c r="H174" i="12"/>
  <c r="E175" i="12" s="1"/>
  <c r="F175" i="12" s="1"/>
  <c r="I175" i="12" l="1"/>
  <c r="G175" i="12"/>
  <c r="H175" i="12"/>
  <c r="E176" i="12" l="1"/>
  <c r="F176" i="12" s="1"/>
  <c r="H176" i="12" l="1"/>
  <c r="G176" i="12"/>
  <c r="I176" i="12"/>
  <c r="E177" i="12" l="1"/>
  <c r="F177" i="12" s="1"/>
  <c r="I177" i="12"/>
  <c r="H177" i="12"/>
  <c r="G177" i="12" l="1"/>
  <c r="E178" i="12"/>
  <c r="F178" i="12" l="1"/>
  <c r="H178" i="12"/>
  <c r="G178" i="12"/>
  <c r="I178" i="12"/>
  <c r="E179" i="12" s="1"/>
  <c r="I179" i="12" l="1"/>
  <c r="E180" i="12" s="1"/>
  <c r="F179" i="12"/>
  <c r="H179" i="12"/>
  <c r="G179" i="12"/>
  <c r="I180" i="12" l="1"/>
  <c r="E181" i="12" s="1"/>
  <c r="F180" i="12"/>
  <c r="H180" i="12"/>
  <c r="G180" i="12"/>
  <c r="I181" i="12" l="1"/>
  <c r="E182" i="12" s="1"/>
  <c r="F181" i="12"/>
  <c r="G181" i="12"/>
  <c r="H181" i="12"/>
  <c r="I182" i="12" l="1"/>
  <c r="F182" i="12"/>
  <c r="H182" i="12"/>
  <c r="E183" i="12" s="1"/>
  <c r="G182" i="12"/>
  <c r="I183" i="12" l="1"/>
  <c r="F183" i="12"/>
  <c r="H183" i="12"/>
  <c r="G183" i="12"/>
  <c r="E184" i="12" l="1"/>
  <c r="I184" i="12" l="1"/>
  <c r="E185" i="12" s="1"/>
  <c r="F184" i="12"/>
  <c r="G184" i="12"/>
  <c r="H184" i="12"/>
  <c r="I185" i="12" l="1"/>
  <c r="E186" i="12" s="1"/>
  <c r="F185" i="12"/>
  <c r="G185" i="12"/>
  <c r="H185" i="12"/>
  <c r="F186" i="12" l="1"/>
  <c r="I186" i="12"/>
  <c r="E187" i="12" s="1"/>
  <c r="H186" i="12"/>
  <c r="G186" i="12"/>
  <c r="F187" i="12" l="1"/>
  <c r="H187" i="12"/>
  <c r="G187" i="12"/>
  <c r="I187" i="12"/>
  <c r="E188" i="12" s="1"/>
  <c r="F188" i="12" s="1"/>
  <c r="G188" i="12" l="1"/>
  <c r="H188" i="12"/>
  <c r="I188" i="12"/>
  <c r="E189" i="12" l="1"/>
  <c r="F189" i="12" l="1"/>
  <c r="G189" i="12"/>
  <c r="I189" i="12"/>
  <c r="E190" i="12" s="1"/>
  <c r="H189" i="12"/>
  <c r="F190" i="12" l="1"/>
  <c r="I190" i="12"/>
  <c r="E191" i="12" s="1"/>
  <c r="G190" i="12"/>
  <c r="H190" i="12"/>
  <c r="F191" i="12" l="1"/>
  <c r="I191" i="12"/>
  <c r="G191" i="12"/>
  <c r="H191" i="12"/>
  <c r="E192" i="12" s="1"/>
  <c r="F192" i="12" l="1"/>
  <c r="I192" i="12"/>
  <c r="H192" i="12"/>
  <c r="E193" i="12" s="1"/>
  <c r="G192" i="12"/>
  <c r="F193" i="12" l="1"/>
  <c r="I193" i="12"/>
  <c r="E194" i="12" s="1"/>
  <c r="G193" i="12"/>
  <c r="H193" i="12"/>
  <c r="F194" i="12" l="1"/>
  <c r="G194" i="12"/>
  <c r="H194" i="12"/>
  <c r="I194" i="12"/>
  <c r="E195" i="12" s="1"/>
  <c r="F195" i="12" l="1"/>
  <c r="I195" i="12"/>
  <c r="E196" i="12" s="1"/>
  <c r="G195" i="12"/>
  <c r="H195" i="12"/>
  <c r="H196" i="12" l="1"/>
  <c r="F196" i="12"/>
  <c r="G196" i="12"/>
  <c r="I196" i="12"/>
  <c r="E197" i="12" s="1"/>
  <c r="F197" i="12" l="1"/>
  <c r="G197" i="12"/>
  <c r="I197" i="12"/>
  <c r="E198" i="12" s="1"/>
  <c r="H197" i="12"/>
  <c r="F198" i="12" l="1"/>
  <c r="G198" i="12"/>
  <c r="I198" i="12"/>
  <c r="E199" i="12" s="1"/>
  <c r="H198" i="12"/>
  <c r="I199" i="12" l="1"/>
  <c r="F199" i="12"/>
  <c r="G199" i="12"/>
  <c r="H199" i="12"/>
  <c r="E200" i="12" s="1"/>
  <c r="I200" i="12" l="1"/>
  <c r="F200" i="12"/>
  <c r="G200" i="12"/>
  <c r="H200" i="12"/>
  <c r="E201" i="12" l="1"/>
  <c r="I201" i="12" l="1"/>
  <c r="F201" i="12"/>
  <c r="H201" i="12"/>
  <c r="G201" i="12"/>
  <c r="E202" i="12" l="1"/>
  <c r="I202" i="12" l="1"/>
  <c r="E203" i="12" s="1"/>
  <c r="F202" i="12"/>
  <c r="H202" i="12"/>
  <c r="G202" i="12"/>
  <c r="I203" i="12" l="1"/>
  <c r="F203" i="12"/>
  <c r="G203" i="12"/>
  <c r="H203" i="12"/>
  <c r="E204" i="12" s="1"/>
  <c r="I204" i="12" l="1"/>
  <c r="F204" i="12"/>
  <c r="G204" i="12"/>
  <c r="H204" i="12"/>
  <c r="E205" i="12" l="1"/>
  <c r="I205" i="12" s="1"/>
  <c r="E206" i="12" s="1"/>
  <c r="H205" i="12" l="1"/>
  <c r="G205" i="12"/>
  <c r="F205" i="12"/>
  <c r="I206" i="12"/>
  <c r="E207" i="12" s="1"/>
  <c r="F206" i="12"/>
  <c r="G206" i="12"/>
  <c r="H206" i="12"/>
  <c r="I207" i="12" l="1"/>
  <c r="E208" i="12" s="1"/>
  <c r="F207" i="12"/>
  <c r="G207" i="12"/>
  <c r="H207" i="12"/>
  <c r="I208" i="12" l="1"/>
  <c r="E209" i="12" s="1"/>
  <c r="F208" i="12"/>
  <c r="G208" i="12"/>
  <c r="H208" i="12"/>
  <c r="I209" i="12" l="1"/>
  <c r="E210" i="12" s="1"/>
  <c r="F209" i="12"/>
  <c r="G209" i="12"/>
  <c r="H209" i="12"/>
  <c r="I210" i="12" l="1"/>
  <c r="E211" i="12" s="1"/>
  <c r="H211" i="12" s="1"/>
  <c r="F210" i="12"/>
  <c r="G210" i="12"/>
  <c r="H210" i="12"/>
  <c r="G211" i="12" l="1"/>
  <c r="I211" i="12"/>
  <c r="E212" i="12" s="1"/>
  <c r="G212" i="12" s="1"/>
  <c r="F211" i="12"/>
  <c r="I212" i="12" l="1"/>
  <c r="E213" i="12" s="1"/>
  <c r="G213" i="12" s="1"/>
  <c r="F212" i="12"/>
  <c r="H212" i="12"/>
  <c r="H213" i="12" l="1"/>
  <c r="I213" i="12"/>
  <c r="E214" i="12" s="1"/>
  <c r="F213" i="12"/>
  <c r="I214" i="12" l="1"/>
  <c r="E215" i="12" s="1"/>
  <c r="F214" i="12"/>
  <c r="G214" i="12"/>
  <c r="H214" i="12"/>
  <c r="I215" i="12" l="1"/>
  <c r="E216" i="12" s="1"/>
  <c r="F215" i="12"/>
  <c r="G215" i="12"/>
  <c r="H215" i="12"/>
  <c r="I216" i="12" l="1"/>
  <c r="E217" i="12" s="1"/>
  <c r="F216" i="12"/>
  <c r="G216" i="12"/>
  <c r="H216" i="12"/>
  <c r="I217" i="12" l="1"/>
  <c r="E218" i="12" s="1"/>
  <c r="F217" i="12"/>
  <c r="G217" i="12"/>
  <c r="H217" i="12"/>
  <c r="I218" i="12" l="1"/>
  <c r="E219" i="12" s="1"/>
  <c r="F218" i="12"/>
  <c r="G218" i="12"/>
  <c r="H218" i="12"/>
  <c r="I219" i="12" l="1"/>
  <c r="F219" i="12"/>
  <c r="H219" i="12"/>
  <c r="G219" i="12"/>
  <c r="E220" i="12" l="1"/>
  <c r="I220" i="12" l="1"/>
  <c r="E221" i="12" s="1"/>
  <c r="F220" i="12"/>
  <c r="H220" i="12"/>
  <c r="G220" i="12"/>
  <c r="I221" i="12" l="1"/>
  <c r="F221" i="12"/>
  <c r="G221" i="12"/>
  <c r="H221" i="12"/>
  <c r="E222" i="12" s="1"/>
  <c r="I222" i="12" l="1"/>
  <c r="F222" i="12"/>
  <c r="G222" i="12"/>
  <c r="H222" i="12"/>
  <c r="E223" i="12" s="1"/>
  <c r="I223" i="12" l="1"/>
  <c r="E224" i="12" s="1"/>
  <c r="F223" i="12"/>
  <c r="G223" i="12"/>
  <c r="H223" i="12"/>
  <c r="I224" i="12" l="1"/>
  <c r="E225" i="12" s="1"/>
  <c r="F224" i="12"/>
  <c r="H224" i="12"/>
  <c r="G224" i="12"/>
  <c r="I225" i="12" l="1"/>
  <c r="E226" i="12" s="1"/>
  <c r="F225" i="12"/>
  <c r="G225" i="12"/>
  <c r="H225" i="12"/>
  <c r="I226" i="12" l="1"/>
  <c r="E227" i="12" s="1"/>
  <c r="F226" i="12"/>
  <c r="G226" i="12"/>
  <c r="H226" i="12"/>
  <c r="I227" i="12" l="1"/>
  <c r="E228" i="12" s="1"/>
  <c r="F227" i="12"/>
  <c r="G227" i="12"/>
  <c r="H227" i="12"/>
  <c r="I228" i="12" l="1"/>
  <c r="F228" i="12"/>
  <c r="H228" i="12"/>
  <c r="G228" i="12"/>
  <c r="E229" i="12" l="1"/>
  <c r="I229" i="12" s="1"/>
  <c r="G229" i="12" l="1"/>
  <c r="H229" i="12"/>
  <c r="E230" i="12" s="1"/>
  <c r="I230" i="12" s="1"/>
  <c r="F229" i="12"/>
  <c r="G230" i="12"/>
  <c r="H230" i="12"/>
  <c r="F230" i="12" l="1"/>
  <c r="E231" i="12"/>
  <c r="I231" i="12" s="1"/>
  <c r="E232" i="12" s="1"/>
  <c r="G231" i="12" l="1"/>
  <c r="H231" i="12"/>
  <c r="F231" i="12"/>
  <c r="I232" i="12"/>
  <c r="E233" i="12" s="1"/>
  <c r="F232" i="12"/>
  <c r="H232" i="12"/>
  <c r="G232" i="12"/>
  <c r="I233" i="12" l="1"/>
  <c r="E234" i="12" s="1"/>
  <c r="F233" i="12"/>
  <c r="H233" i="12"/>
  <c r="G233" i="12"/>
  <c r="I234" i="12" l="1"/>
  <c r="E235" i="12" s="1"/>
  <c r="F234" i="12"/>
  <c r="H234" i="12"/>
  <c r="G234" i="12"/>
  <c r="I235" i="12" l="1"/>
  <c r="E236" i="12" s="1"/>
  <c r="F235" i="12"/>
  <c r="G235" i="12"/>
  <c r="H235" i="12"/>
  <c r="I236" i="12" l="1"/>
  <c r="E237" i="12" s="1"/>
  <c r="F236" i="12"/>
  <c r="G236" i="12"/>
  <c r="H236" i="12"/>
  <c r="I237" i="12" l="1"/>
  <c r="E238" i="12" s="1"/>
  <c r="H238" i="12" s="1"/>
  <c r="F237" i="12"/>
  <c r="G237" i="12"/>
  <c r="H237" i="12"/>
  <c r="G238" i="12" l="1"/>
  <c r="I238" i="12"/>
  <c r="E239" i="12" s="1"/>
  <c r="F238" i="12"/>
  <c r="I239" i="12" l="1"/>
  <c r="E240" i="12" s="1"/>
  <c r="H240" i="12" s="1"/>
  <c r="F239" i="12"/>
  <c r="G239" i="12"/>
  <c r="H239" i="12"/>
  <c r="G240" i="12" l="1"/>
  <c r="I240" i="12"/>
  <c r="E241" i="12" s="1"/>
  <c r="H241" i="12" s="1"/>
  <c r="F240" i="12"/>
  <c r="G241" i="12" l="1"/>
  <c r="I241" i="12"/>
  <c r="E242" i="12" s="1"/>
  <c r="G242" i="12" s="1"/>
  <c r="F241" i="12"/>
  <c r="H242" i="12"/>
  <c r="I242" i="12" l="1"/>
  <c r="E243" i="12" s="1"/>
  <c r="G243" i="12" s="1"/>
  <c r="F242" i="12"/>
  <c r="H243" i="12" l="1"/>
  <c r="I243" i="12"/>
  <c r="E244" i="12" s="1"/>
  <c r="F243" i="12"/>
  <c r="I244" i="12" l="1"/>
  <c r="E245" i="12" s="1"/>
  <c r="F244" i="12"/>
  <c r="G244" i="12"/>
  <c r="H244" i="12"/>
  <c r="I245" i="12" l="1"/>
  <c r="F245" i="12"/>
  <c r="G245" i="12"/>
  <c r="H245" i="12"/>
  <c r="E246" i="12"/>
  <c r="I246" i="12" l="1"/>
  <c r="F246" i="12"/>
  <c r="G246" i="12"/>
  <c r="H246" i="12"/>
  <c r="E247" i="12" s="1"/>
  <c r="I247" i="12" l="1"/>
  <c r="L6" i="12" s="1"/>
  <c r="S3" i="8" s="1"/>
  <c r="R9" i="8" s="1"/>
  <c r="F247" i="12"/>
  <c r="G247" i="12"/>
  <c r="L8" i="12" s="1"/>
  <c r="H247" i="12"/>
  <c r="R10" i="8" l="1"/>
  <c r="S9" i="8"/>
  <c r="J4" i="12"/>
  <c r="S10" i="8" l="1"/>
  <c r="R11" i="8"/>
  <c r="S11" i="8" l="1"/>
  <c r="R12" i="8"/>
  <c r="R13" i="8" l="1"/>
  <c r="S12" i="8"/>
  <c r="S13" i="8" l="1"/>
  <c r="R14" i="8"/>
  <c r="S14" i="8" l="1"/>
  <c r="R15" i="8"/>
  <c r="R16" i="8" l="1"/>
  <c r="S15" i="8"/>
  <c r="R17" i="8" l="1"/>
  <c r="S16" i="8"/>
  <c r="R18" i="8" l="1"/>
  <c r="S17" i="8"/>
  <c r="R19" i="8" l="1"/>
  <c r="S18" i="8"/>
  <c r="R20" i="8" l="1"/>
  <c r="S19" i="8"/>
  <c r="R21" i="8" l="1"/>
  <c r="S20" i="8"/>
  <c r="R22" i="8" l="1"/>
  <c r="S21" i="8"/>
  <c r="S22" i="8" l="1"/>
  <c r="R23" i="8"/>
  <c r="R24" i="8" l="1"/>
  <c r="S23" i="8"/>
  <c r="R25" i="8" l="1"/>
  <c r="S24" i="8"/>
  <c r="R26" i="8" l="1"/>
  <c r="S25" i="8"/>
  <c r="R27" i="8" l="1"/>
  <c r="S26" i="8"/>
  <c r="R28" i="8" l="1"/>
  <c r="S27" i="8"/>
  <c r="R29" i="8" l="1"/>
  <c r="S28" i="8"/>
  <c r="R30" i="8" l="1"/>
  <c r="S29" i="8"/>
  <c r="R31" i="8" l="1"/>
  <c r="S30" i="8"/>
  <c r="R32" i="8" l="1"/>
  <c r="S31" i="8"/>
  <c r="R33" i="8" l="1"/>
  <c r="S32" i="8"/>
  <c r="R34" i="8" l="1"/>
  <c r="S33" i="8"/>
  <c r="R35" i="8" l="1"/>
  <c r="S34" i="8"/>
  <c r="R36" i="8" l="1"/>
  <c r="S35" i="8"/>
  <c r="R37" i="8" l="1"/>
  <c r="S36" i="8"/>
  <c r="R38" i="8" l="1"/>
  <c r="S37" i="8"/>
  <c r="R39" i="8" l="1"/>
  <c r="S38" i="8"/>
  <c r="R40" i="8" l="1"/>
  <c r="S39" i="8"/>
  <c r="R41" i="8" l="1"/>
  <c r="S40" i="8"/>
  <c r="S41" i="8" l="1"/>
  <c r="R42" i="8"/>
  <c r="R43" i="8" l="1"/>
  <c r="S42" i="8"/>
  <c r="R44" i="8" l="1"/>
  <c r="S43" i="8"/>
  <c r="S44" i="8" l="1"/>
  <c r="R45" i="8"/>
  <c r="R46" i="8" l="1"/>
  <c r="S45" i="8"/>
  <c r="R47" i="8" l="1"/>
  <c r="S46" i="8"/>
  <c r="R48" i="8" l="1"/>
  <c r="S47" i="8"/>
  <c r="R49" i="8" l="1"/>
  <c r="S48" i="8"/>
  <c r="R50" i="8" l="1"/>
  <c r="S49" i="8"/>
  <c r="S50" i="8" l="1"/>
  <c r="R51" i="8"/>
  <c r="S51" i="8" l="1"/>
  <c r="R52" i="8"/>
  <c r="R53" i="8" l="1"/>
  <c r="S52" i="8"/>
  <c r="S53" i="8" l="1"/>
  <c r="R54" i="8"/>
  <c r="S54" i="8" l="1"/>
  <c r="R55" i="8"/>
  <c r="R56" i="8" l="1"/>
  <c r="S55" i="8"/>
  <c r="S56" i="8" l="1"/>
  <c r="R57" i="8"/>
  <c r="R58" i="8" l="1"/>
  <c r="S57" i="8"/>
  <c r="R59" i="8" l="1"/>
  <c r="S58" i="8"/>
  <c r="R60" i="8" l="1"/>
  <c r="S59" i="8"/>
  <c r="R61" i="8" l="1"/>
  <c r="S60" i="8"/>
  <c r="R62" i="8" l="1"/>
  <c r="S61" i="8"/>
  <c r="R63" i="8" l="1"/>
  <c r="S62" i="8"/>
  <c r="R64" i="8" l="1"/>
  <c r="S63" i="8"/>
  <c r="R65" i="8" l="1"/>
  <c r="S64" i="8"/>
  <c r="S65" i="8" l="1"/>
  <c r="R66" i="8"/>
  <c r="R67" i="8" l="1"/>
  <c r="S66" i="8"/>
  <c r="R68" i="8" l="1"/>
  <c r="S67" i="8"/>
  <c r="R69" i="8" l="1"/>
  <c r="S68" i="8"/>
  <c r="R70" i="8" l="1"/>
  <c r="S69" i="8"/>
  <c r="R71" i="8" l="1"/>
  <c r="S70" i="8"/>
  <c r="R72" i="8" l="1"/>
  <c r="S71" i="8"/>
  <c r="R73" i="8" l="1"/>
  <c r="S72" i="8"/>
  <c r="R74" i="8" l="1"/>
  <c r="S73" i="8"/>
  <c r="R75" i="8" l="1"/>
  <c r="S74" i="8"/>
  <c r="R76" i="8" l="1"/>
  <c r="S75" i="8"/>
  <c r="R77" i="8" l="1"/>
  <c r="S76" i="8"/>
  <c r="R78" i="8" l="1"/>
  <c r="S77" i="8"/>
  <c r="R79" i="8" l="1"/>
  <c r="S78" i="8"/>
  <c r="R80" i="8" l="1"/>
  <c r="S79" i="8"/>
  <c r="R81" i="8" l="1"/>
  <c r="S80" i="8"/>
  <c r="R82" i="8" l="1"/>
  <c r="S81" i="8"/>
  <c r="R83" i="8" l="1"/>
  <c r="S82" i="8"/>
  <c r="R84" i="8" l="1"/>
  <c r="S83" i="8"/>
  <c r="S84" i="8" l="1"/>
  <c r="R85" i="8"/>
  <c r="R86" i="8" l="1"/>
  <c r="S85" i="8"/>
  <c r="R87" i="8" l="1"/>
  <c r="S86" i="8"/>
  <c r="R88" i="8" l="1"/>
  <c r="S87" i="8"/>
  <c r="R89" i="8" l="1"/>
  <c r="S88" i="8"/>
  <c r="R90" i="8" l="1"/>
  <c r="S89" i="8"/>
  <c r="R91" i="8" l="1"/>
  <c r="S90" i="8"/>
  <c r="R92" i="8" l="1"/>
  <c r="S91" i="8"/>
  <c r="R93" i="8" l="1"/>
  <c r="S92" i="8"/>
  <c r="R94" i="8" l="1"/>
  <c r="S93" i="8"/>
  <c r="R95" i="8" l="1"/>
  <c r="S94" i="8"/>
  <c r="R96" i="8" l="1"/>
  <c r="S95" i="8"/>
  <c r="R97" i="8" l="1"/>
  <c r="S96" i="8"/>
  <c r="R98" i="8" l="1"/>
  <c r="S97" i="8"/>
  <c r="R99" i="8" l="1"/>
  <c r="S98" i="8"/>
  <c r="R100" i="8" l="1"/>
  <c r="S99" i="8"/>
  <c r="R101" i="8" l="1"/>
  <c r="S100" i="8"/>
  <c r="R102" i="8" l="1"/>
  <c r="S101" i="8"/>
  <c r="R103" i="8" l="1"/>
  <c r="S102" i="8"/>
  <c r="R104" i="8" l="1"/>
  <c r="S103" i="8"/>
  <c r="R105" i="8" l="1"/>
  <c r="S104" i="8"/>
  <c r="R106" i="8" l="1"/>
  <c r="S105" i="8"/>
  <c r="R107" i="8" l="1"/>
  <c r="S106" i="8"/>
  <c r="R108" i="8" l="1"/>
  <c r="S107" i="8"/>
  <c r="R109" i="8" l="1"/>
  <c r="S108" i="8"/>
  <c r="R110" i="8" l="1"/>
  <c r="S109" i="8"/>
  <c r="R111" i="8" l="1"/>
  <c r="S110" i="8"/>
  <c r="R112" i="8" l="1"/>
  <c r="S111" i="8"/>
  <c r="R113" i="8" l="1"/>
  <c r="S112" i="8"/>
  <c r="R114" i="8" l="1"/>
  <c r="S113" i="8"/>
  <c r="R115" i="8" l="1"/>
  <c r="S114" i="8"/>
  <c r="R116" i="8" l="1"/>
  <c r="S115" i="8"/>
  <c r="R117" i="8" l="1"/>
  <c r="S116" i="8"/>
  <c r="R118" i="8" l="1"/>
  <c r="S117" i="8"/>
  <c r="R119" i="8" l="1"/>
  <c r="S118" i="8"/>
  <c r="R120" i="8" l="1"/>
  <c r="S119" i="8"/>
  <c r="R121" i="8" l="1"/>
  <c r="S120" i="8"/>
  <c r="R122" i="8" l="1"/>
  <c r="S121" i="8"/>
  <c r="R123" i="8" l="1"/>
  <c r="S122" i="8"/>
  <c r="R124" i="8" l="1"/>
  <c r="S123" i="8"/>
  <c r="R125" i="8" l="1"/>
  <c r="S124" i="8"/>
  <c r="R126" i="8" l="1"/>
  <c r="S125" i="8"/>
  <c r="R127" i="8" l="1"/>
  <c r="S126" i="8"/>
  <c r="R128" i="8" l="1"/>
  <c r="S127" i="8"/>
  <c r="R129" i="8" l="1"/>
  <c r="S128" i="8"/>
  <c r="R130" i="8" l="1"/>
  <c r="S129" i="8"/>
  <c r="R131" i="8" l="1"/>
  <c r="S130" i="8"/>
  <c r="R132" i="8" l="1"/>
  <c r="S131" i="8"/>
  <c r="R133" i="8" l="1"/>
  <c r="S132" i="8"/>
  <c r="R134" i="8" l="1"/>
  <c r="S133" i="8"/>
  <c r="R135" i="8" l="1"/>
  <c r="S134" i="8"/>
  <c r="R136" i="8" l="1"/>
  <c r="S135" i="8"/>
  <c r="R137" i="8" l="1"/>
  <c r="S136" i="8"/>
  <c r="R138" i="8" l="1"/>
  <c r="S137" i="8"/>
  <c r="R139" i="8" l="1"/>
  <c r="S138" i="8"/>
  <c r="R140" i="8" l="1"/>
  <c r="S139" i="8"/>
  <c r="S140" i="8" l="1"/>
  <c r="R141" i="8"/>
  <c r="S141" i="8" l="1"/>
  <c r="R142" i="8"/>
  <c r="S142" i="8" l="1"/>
  <c r="R143" i="8"/>
  <c r="S143" i="8" l="1"/>
  <c r="R144" i="8"/>
  <c r="S144" i="8" l="1"/>
  <c r="R145" i="8"/>
  <c r="S145" i="8" l="1"/>
  <c r="R146" i="8"/>
  <c r="S146" i="8" l="1"/>
  <c r="R147" i="8"/>
  <c r="S147" i="8" l="1"/>
  <c r="R148" i="8"/>
  <c r="S148" i="8" l="1"/>
  <c r="R149" i="8"/>
  <c r="S149" i="8" l="1"/>
  <c r="R150" i="8"/>
  <c r="S150" i="8" l="1"/>
  <c r="R151" i="8"/>
  <c r="R152" i="8" l="1"/>
  <c r="S151" i="8"/>
  <c r="R153" i="8" l="1"/>
  <c r="S152" i="8"/>
  <c r="R154" i="8" l="1"/>
  <c r="S153" i="8"/>
  <c r="R155" i="8" l="1"/>
  <c r="S154" i="8"/>
  <c r="S155" i="8" l="1"/>
  <c r="R156" i="8"/>
  <c r="S156" i="8" l="1"/>
  <c r="R157" i="8"/>
  <c r="S157" i="8" l="1"/>
  <c r="R158" i="8"/>
  <c r="S158" i="8" l="1"/>
  <c r="R159" i="8"/>
  <c r="R160" i="8" l="1"/>
  <c r="S159" i="8"/>
  <c r="S160" i="8" l="1"/>
  <c r="R161" i="8"/>
  <c r="R162" i="8" l="1"/>
  <c r="S161" i="8"/>
  <c r="R163" i="8" l="1"/>
  <c r="S162" i="8"/>
  <c r="R164" i="8" l="1"/>
  <c r="S163" i="8"/>
  <c r="S164" i="8" l="1"/>
  <c r="R165" i="8"/>
  <c r="R166" i="8" l="1"/>
  <c r="S165" i="8"/>
  <c r="S166" i="8" l="1"/>
  <c r="R167" i="8"/>
  <c r="R168" i="8" l="1"/>
  <c r="S167" i="8"/>
  <c r="R169" i="8" l="1"/>
  <c r="S168" i="8"/>
  <c r="S169" i="8" l="1"/>
  <c r="R170" i="8"/>
  <c r="R171" i="8" l="1"/>
  <c r="S170" i="8"/>
  <c r="R172" i="8" l="1"/>
  <c r="S171" i="8"/>
  <c r="R173" i="8" l="1"/>
  <c r="S172" i="8"/>
  <c r="R174" i="8" l="1"/>
  <c r="S173" i="8"/>
  <c r="R175" i="8" l="1"/>
  <c r="S174" i="8"/>
  <c r="R176" i="8" l="1"/>
  <c r="S175" i="8"/>
  <c r="R177" i="8" l="1"/>
  <c r="S176" i="8"/>
  <c r="S177" i="8" l="1"/>
  <c r="R178" i="8"/>
  <c r="R179" i="8" l="1"/>
  <c r="S178" i="8"/>
  <c r="R180" i="8" l="1"/>
  <c r="S179" i="8"/>
  <c r="R181" i="8" l="1"/>
  <c r="S180" i="8"/>
  <c r="R182" i="8" l="1"/>
  <c r="S181" i="8"/>
  <c r="R183" i="8" l="1"/>
  <c r="S182" i="8"/>
  <c r="R184" i="8" l="1"/>
  <c r="S183" i="8"/>
  <c r="R185" i="8" l="1"/>
  <c r="S184" i="8"/>
  <c r="R186" i="8" l="1"/>
  <c r="S185" i="8"/>
  <c r="S186" i="8" l="1"/>
  <c r="R187" i="8"/>
  <c r="R188" i="8" l="1"/>
  <c r="S187" i="8"/>
  <c r="R189" i="8" l="1"/>
  <c r="S188" i="8"/>
  <c r="R190" i="8" l="1"/>
  <c r="S189" i="8"/>
  <c r="S190" i="8" l="1"/>
  <c r="R191" i="8"/>
  <c r="R192" i="8" l="1"/>
  <c r="S191" i="8"/>
  <c r="R193" i="8" l="1"/>
  <c r="S192" i="8"/>
  <c r="R194" i="8" l="1"/>
  <c r="S193" i="8"/>
  <c r="R195" i="8" l="1"/>
  <c r="S194" i="8"/>
  <c r="R196" i="8" l="1"/>
  <c r="S195" i="8"/>
  <c r="R197" i="8" l="1"/>
  <c r="S196" i="8"/>
  <c r="R198" i="8" l="1"/>
  <c r="S197" i="8"/>
  <c r="R199" i="8" l="1"/>
  <c r="S198" i="8"/>
  <c r="R200" i="8" l="1"/>
  <c r="S199" i="8"/>
  <c r="R201" i="8" l="1"/>
  <c r="S200" i="8"/>
  <c r="R202" i="8" l="1"/>
  <c r="S201" i="8"/>
  <c r="R203" i="8" l="1"/>
  <c r="S202" i="8"/>
  <c r="R204" i="8" l="1"/>
  <c r="S203" i="8"/>
  <c r="R205" i="8" l="1"/>
  <c r="S204" i="8"/>
  <c r="R206" i="8" l="1"/>
  <c r="S205" i="8"/>
  <c r="R207" i="8" l="1"/>
  <c r="S206" i="8"/>
  <c r="R208" i="8" l="1"/>
  <c r="S207" i="8"/>
  <c r="R209" i="8" l="1"/>
  <c r="S208" i="8"/>
  <c r="R210" i="8" l="1"/>
  <c r="S209" i="8"/>
  <c r="R211" i="8" l="1"/>
  <c r="S210" i="8"/>
  <c r="R212" i="8" l="1"/>
  <c r="S211" i="8"/>
  <c r="R213" i="8" l="1"/>
  <c r="S212" i="8"/>
  <c r="R214" i="8" l="1"/>
  <c r="S213" i="8"/>
  <c r="R215" i="8" l="1"/>
  <c r="S214" i="8"/>
  <c r="R216" i="8" l="1"/>
  <c r="S215" i="8"/>
  <c r="R217" i="8" l="1"/>
  <c r="S216" i="8"/>
  <c r="R218" i="8" l="1"/>
  <c r="S217" i="8"/>
  <c r="R219" i="8" l="1"/>
  <c r="S218" i="8"/>
  <c r="R220" i="8" l="1"/>
  <c r="S219" i="8"/>
  <c r="R221" i="8" l="1"/>
  <c r="S220" i="8"/>
  <c r="R222" i="8" l="1"/>
  <c r="S221" i="8"/>
  <c r="R223" i="8" l="1"/>
  <c r="S222" i="8"/>
  <c r="R224" i="8" l="1"/>
  <c r="S223" i="8"/>
  <c r="R225" i="8" l="1"/>
  <c r="S224" i="8"/>
  <c r="R226" i="8" l="1"/>
  <c r="S225" i="8"/>
  <c r="R227" i="8" l="1"/>
  <c r="S226" i="8"/>
  <c r="R228" i="8" l="1"/>
  <c r="S227" i="8"/>
  <c r="R229" i="8" l="1"/>
  <c r="S228" i="8"/>
  <c r="R230" i="8" l="1"/>
  <c r="S229" i="8"/>
  <c r="R231" i="8" l="1"/>
  <c r="S230" i="8"/>
  <c r="R232" i="8" l="1"/>
  <c r="S231" i="8"/>
  <c r="R233" i="8" l="1"/>
  <c r="S232" i="8"/>
  <c r="R234" i="8" l="1"/>
  <c r="S233" i="8"/>
  <c r="R235" i="8" l="1"/>
  <c r="S234" i="8"/>
  <c r="R236" i="8" l="1"/>
  <c r="S235" i="8"/>
  <c r="S236" i="8" l="1"/>
  <c r="R237" i="8"/>
  <c r="R238" i="8" l="1"/>
  <c r="S237" i="8"/>
  <c r="R239" i="8" l="1"/>
  <c r="S238" i="8"/>
  <c r="R240" i="8" l="1"/>
  <c r="S239" i="8"/>
  <c r="R241" i="8" l="1"/>
  <c r="S240" i="8"/>
  <c r="R242" i="8" l="1"/>
  <c r="S241" i="8"/>
  <c r="R243" i="8" l="1"/>
  <c r="S242" i="8"/>
  <c r="R244" i="8" l="1"/>
  <c r="S243" i="8"/>
  <c r="R245" i="8" l="1"/>
  <c r="S244" i="8"/>
  <c r="R246" i="8" l="1"/>
  <c r="S245" i="8"/>
  <c r="R247" i="8" l="1"/>
  <c r="S246" i="8"/>
  <c r="R248" i="8" l="1"/>
  <c r="S247" i="8"/>
  <c r="R249" i="8" l="1"/>
  <c r="S248" i="8"/>
  <c r="R250" i="8" l="1"/>
  <c r="S249" i="8"/>
  <c r="R251" i="8" l="1"/>
  <c r="S250" i="8"/>
  <c r="R252" i="8" l="1"/>
  <c r="S251" i="8"/>
  <c r="R253" i="8" l="1"/>
  <c r="S252" i="8"/>
  <c r="R254" i="8" l="1"/>
  <c r="S253" i="8"/>
  <c r="R255" i="8" l="1"/>
  <c r="S254" i="8"/>
  <c r="R256" i="8" l="1"/>
  <c r="S255" i="8"/>
  <c r="R257" i="8" l="1"/>
  <c r="S256" i="8"/>
  <c r="R258" i="8" l="1"/>
  <c r="S257" i="8"/>
  <c r="R259" i="8" l="1"/>
  <c r="S258" i="8"/>
  <c r="R260" i="8" l="1"/>
  <c r="S259" i="8"/>
  <c r="R261" i="8" l="1"/>
  <c r="S260" i="8"/>
  <c r="R262" i="8" l="1"/>
  <c r="S261" i="8"/>
  <c r="R263" i="8" l="1"/>
  <c r="S262" i="8"/>
  <c r="S263" i="8" l="1"/>
  <c r="R264" i="8"/>
  <c r="R265" i="8" l="1"/>
  <c r="S264" i="8"/>
  <c r="R266" i="8" l="1"/>
  <c r="S265" i="8"/>
  <c r="R267" i="8" l="1"/>
  <c r="S266" i="8"/>
  <c r="R268" i="8" l="1"/>
  <c r="S267" i="8"/>
  <c r="R269" i="8" l="1"/>
  <c r="S268" i="8"/>
  <c r="R270" i="8" l="1"/>
  <c r="S269" i="8"/>
  <c r="R271" i="8" l="1"/>
  <c r="S270" i="8"/>
  <c r="R272" i="8" l="1"/>
  <c r="S271" i="8"/>
  <c r="R273" i="8" l="1"/>
  <c r="S272" i="8"/>
  <c r="R274" i="8" l="1"/>
  <c r="S274" i="8" s="1"/>
  <c r="S273" i="8"/>
  <c r="U8" i="8" s="1"/>
</calcChain>
</file>

<file path=xl/sharedStrings.xml><?xml version="1.0" encoding="utf-8"?>
<sst xmlns="http://schemas.openxmlformats.org/spreadsheetml/2006/main" count="301" uniqueCount="133">
  <si>
    <t>Tenor (Year)</t>
  </si>
  <si>
    <t>Spot Yield Curve</t>
  </si>
  <si>
    <t>Forward rates p.a. for Qly intervals</t>
  </si>
  <si>
    <t>Loan tenure (in months)</t>
  </si>
  <si>
    <t>Applicable Int rates per month</t>
  </si>
  <si>
    <t>Flag</t>
  </si>
  <si>
    <t>Loan Amount</t>
  </si>
  <si>
    <t>Term</t>
  </si>
  <si>
    <t>months</t>
  </si>
  <si>
    <t>Processing Fee</t>
  </si>
  <si>
    <t>EMI</t>
  </si>
  <si>
    <t>Installment</t>
  </si>
  <si>
    <t>Int Amount</t>
  </si>
  <si>
    <t>Principal</t>
  </si>
  <si>
    <t>Loan</t>
  </si>
  <si>
    <t>Loan O/S</t>
  </si>
  <si>
    <t>Loan at the end of the term</t>
  </si>
  <si>
    <t>per month</t>
  </si>
  <si>
    <t>Total Int Paid Bank A</t>
  </si>
  <si>
    <t>Total Int Paid Bank B</t>
  </si>
  <si>
    <t>Bank A</t>
  </si>
  <si>
    <t>Loan Term</t>
  </si>
  <si>
    <t>IRR_Per annum_Bank A</t>
  </si>
  <si>
    <t>Bank B</t>
  </si>
  <si>
    <t>IRR_Per annum_Bank B</t>
  </si>
  <si>
    <t>IRR of Bank A is less than Bank B</t>
  </si>
  <si>
    <t>Int Rate upto 3 years</t>
  </si>
  <si>
    <t>Int Rate After 3 years</t>
  </si>
  <si>
    <t>Total EMI</t>
  </si>
  <si>
    <t>Loanee might find longer term better</t>
  </si>
  <si>
    <t>Interest amount charged by Bank B is lesser than Bank A</t>
  </si>
  <si>
    <t>Comments</t>
  </si>
  <si>
    <t>In all Bank A looks better as it's IRR is lower</t>
  </si>
  <si>
    <t>Marks 2</t>
  </si>
  <si>
    <t>Marks 1</t>
  </si>
  <si>
    <t>Total Marks - 5</t>
  </si>
  <si>
    <t>2 Marks for demonstrating use of Goal Seek</t>
  </si>
  <si>
    <t>Marks 0.5</t>
  </si>
  <si>
    <t>Processing fees</t>
  </si>
  <si>
    <t>Total amount paid in excess of loan amount</t>
  </si>
  <si>
    <t>Time</t>
  </si>
  <si>
    <t>Cashflows</t>
  </si>
  <si>
    <t>Discount factor</t>
  </si>
  <si>
    <t>&lt;&lt;- Apply Goal seek to make discount value zero.</t>
  </si>
  <si>
    <t>Present Value of discounted cashflows</t>
  </si>
  <si>
    <t>Correct Answer - 1 Marks</t>
  </si>
  <si>
    <t>&lt;&lt;- Apply Goal seek to make this value zero by changing EMI amount.</t>
  </si>
  <si>
    <t>Revised Term</t>
  </si>
  <si>
    <t>Loan amount to be targeted</t>
  </si>
  <si>
    <t>Total amount paid</t>
  </si>
  <si>
    <t>IRR_Per annum_Bank A-New Scenario</t>
  </si>
  <si>
    <t>Total Marks - 2</t>
  </si>
  <si>
    <t>Total - 8.5 marks</t>
  </si>
  <si>
    <t>&lt; - correct answer</t>
  </si>
  <si>
    <t>Marks 1.5</t>
  </si>
  <si>
    <t>Marks 1.5 for correct applicaton for Goal seek</t>
  </si>
  <si>
    <r>
      <t>One year forward rate (</t>
    </r>
    <r>
      <rPr>
        <b/>
        <sz val="11"/>
        <color theme="1"/>
        <rFont val="Calibri"/>
        <family val="2"/>
        <scheme val="minor"/>
      </rPr>
      <t>for part f</t>
    </r>
    <r>
      <rPr>
        <sz val="11"/>
        <color theme="1"/>
        <rFont val="Calibri"/>
        <family val="2"/>
        <scheme val="minor"/>
      </rPr>
      <t>)</t>
    </r>
  </si>
  <si>
    <t>Original interest rate</t>
  </si>
  <si>
    <t>t</t>
  </si>
  <si>
    <t>Part f</t>
  </si>
  <si>
    <t>Independent probability of death</t>
  </si>
  <si>
    <t>Age</t>
  </si>
  <si>
    <t>q50</t>
  </si>
  <si>
    <t>q35</t>
  </si>
  <si>
    <t>Net cash flow</t>
  </si>
  <si>
    <t>Outgo</t>
  </si>
  <si>
    <t>Income</t>
  </si>
  <si>
    <t>Maturity cash flow</t>
  </si>
  <si>
    <t>Death cash flow</t>
  </si>
  <si>
    <t>Premium cash flow</t>
  </si>
  <si>
    <t>Probability in-force at end of year</t>
  </si>
  <si>
    <t>Probability of death</t>
  </si>
  <si>
    <t>Probability in-force</t>
  </si>
  <si>
    <t>Maturity</t>
  </si>
  <si>
    <t>Death benefit</t>
  </si>
  <si>
    <t>Premium amount</t>
  </si>
  <si>
    <t>Maturity benefit</t>
  </si>
  <si>
    <t xml:space="preserve">Premium </t>
  </si>
  <si>
    <t>Basic sum assured</t>
  </si>
  <si>
    <t>Discounted value</t>
  </si>
  <si>
    <t>Net Cash flow</t>
  </si>
  <si>
    <t>As PV income is expected to be greater than PV outgo, contract is expected to be profitable</t>
  </si>
  <si>
    <t>Profitable</t>
  </si>
  <si>
    <t>Answer:</t>
  </si>
  <si>
    <t>just before 3rd policy anniversary</t>
  </si>
  <si>
    <t>just before 2nd policy anniversary</t>
  </si>
  <si>
    <t>just before 1st policy anniversary</t>
  </si>
  <si>
    <t>Just before 1st premium</t>
  </si>
  <si>
    <t>Reserves</t>
  </si>
  <si>
    <t>Interest rate</t>
  </si>
  <si>
    <t>Net cashflow</t>
  </si>
  <si>
    <t>Mark 0.5</t>
  </si>
  <si>
    <t>Mark 1</t>
  </si>
  <si>
    <t>Reserve</t>
  </si>
  <si>
    <t>Ct * vt</t>
  </si>
  <si>
    <t>Ct * t *vt</t>
  </si>
  <si>
    <t>vt</t>
  </si>
  <si>
    <t>100 nominal</t>
  </si>
  <si>
    <t>Cash flows for B</t>
  </si>
  <si>
    <t>Cash flows for A</t>
  </si>
  <si>
    <t>DMT for B</t>
  </si>
  <si>
    <t>Bond B</t>
  </si>
  <si>
    <t>Bond A</t>
  </si>
  <si>
    <t>DMT for A</t>
  </si>
  <si>
    <t>Value of B</t>
  </si>
  <si>
    <t>Cash flows for liabilities</t>
  </si>
  <si>
    <t>Value of A</t>
  </si>
  <si>
    <t>Liabilities</t>
  </si>
  <si>
    <t>DMT of asset portfolio</t>
  </si>
  <si>
    <t>DMT for liabilities</t>
  </si>
  <si>
    <t>Holding of B</t>
  </si>
  <si>
    <t>DMT for bond B</t>
  </si>
  <si>
    <t>Holding of A</t>
  </si>
  <si>
    <t>DMT for bond A</t>
  </si>
  <si>
    <t>Also, reddignton's theory of immunisation only protects against small changes in interest rates.  In this case, interest rates change by almost 2%, which is a significant movement</t>
  </si>
  <si>
    <t>This is because portfolio may not be immunised - as convexity has not been checked.</t>
  </si>
  <si>
    <t>Assets have reduced more than reserves.</t>
  </si>
  <si>
    <t>Comment:</t>
  </si>
  <si>
    <t>Total change in liability value</t>
  </si>
  <si>
    <t>Total change in asset value</t>
  </si>
  <si>
    <t>vt - stress</t>
  </si>
  <si>
    <t>vt - original</t>
  </si>
  <si>
    <t>Liability cash flows</t>
  </si>
  <si>
    <t>Value of asset cash flows - B</t>
  </si>
  <si>
    <t>Value of asset cash flows - A</t>
  </si>
  <si>
    <t>Change</t>
  </si>
  <si>
    <t>Stress</t>
  </si>
  <si>
    <t>Base</t>
  </si>
  <si>
    <t>Asset prop</t>
  </si>
  <si>
    <t>f3,3</t>
  </si>
  <si>
    <t>Running yield for Bond A</t>
  </si>
  <si>
    <t>Interest</t>
  </si>
  <si>
    <t xml:space="preserve">Based on the information provided in the question, we see retrospective method for determination of reserves value will not be appropriate. Hence award marks for candidate using prospective method of reserve calculation only.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</si>
</sst>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00_);_(* \(#,##0.00\);_(* &quot;-&quot;??_);_(@_)"/>
    <numFmt numFmtId="165" formatCode="0.0000%"/>
    <numFmt numFmtId="166" formatCode="0.000%"/>
    <numFmt numFmtId="167" formatCode="_(* #,##0_);_(* \(#,##0\);_(* &quot;-&quot;??_);_(@_)"/>
    <numFmt numFmtId="168" formatCode="0.0"/>
    <numFmt numFmtId="169" formatCode="0.000000"/>
    <numFmt numFmtId="170" formatCode="_(* #,##0.0_);_(* \(#,##0.0\);_(* &quot;-&quot;??_);_(@_)"/>
    <numFmt numFmtId="171" formatCode="_(* #,##0.0000_);_(* \(#,##0.0000\);_(* &quot;-&quot;??_);_(@_)"/>
    <numFmt numFmtId="172" formatCode="0.0000"/>
    <numFmt numFmtId="173" formatCode="0.0%"/>
    <numFmt numFmtId="174" formatCode="_(* #,##0.0_);_(* \(#,##0.0\);_(* &quot;-&quot;?_);_(@_)"/>
    <numFmt numFmtId="175" formatCode="0.000000%"/>
    <numFmt numFmtId="176" formatCode="0.000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3"/>
      <name val="Calibri"/>
      <family val="2"/>
      <scheme val="minor"/>
    </font>
    <font>
      <b/>
      <sz val="12"/>
      <name val="Arial"/>
      <family val="2"/>
    </font>
    <font>
      <sz val="12"/>
      <name val="Verdana"/>
      <family val="2"/>
    </font>
    <font>
      <sz val="11"/>
      <color indexed="8"/>
      <name val="Calibri"/>
      <family val="2"/>
    </font>
    <font>
      <sz val="10"/>
      <name val="Calibri"/>
      <family val="2"/>
    </font>
    <font>
      <sz val="11"/>
      <color rgb="FFFF0000"/>
      <name val="Calibri"/>
      <family val="2"/>
      <scheme val="minor"/>
    </font>
    <font>
      <b/>
      <sz val="11"/>
      <color rgb="FFFF0000"/>
      <name val="Calibri"/>
      <family val="2"/>
      <scheme val="minor"/>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13">
    <xf numFmtId="0" fontId="0" fillId="0" borderId="0"/>
    <xf numFmtId="9" fontId="7" fillId="0" borderId="0" applyFont="0" applyFill="0" applyBorder="0" applyAlignment="0" applyProtection="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9" fontId="1" fillId="0" borderId="0" applyFont="0" applyFill="0" applyBorder="0" applyAlignment="0" applyProtection="0"/>
    <xf numFmtId="9" fontId="8" fillId="0" borderId="0" applyFont="0" applyFill="0" applyBorder="0" applyAlignment="0" applyProtection="0"/>
    <xf numFmtId="164" fontId="1" fillId="0" borderId="0" applyFont="0" applyFill="0" applyBorder="0" applyAlignment="0" applyProtection="0"/>
  </cellStyleXfs>
  <cellXfs count="64">
    <xf numFmtId="0" fontId="0" fillId="0" borderId="0" xfId="0"/>
    <xf numFmtId="15" fontId="0" fillId="0" borderId="0" xfId="0" applyNumberFormat="1"/>
    <xf numFmtId="0" fontId="4" fillId="0" borderId="2" xfId="2" applyFont="1" applyBorder="1" applyAlignment="1">
      <alignment horizontal="center" vertical="center" wrapText="1"/>
    </xf>
    <xf numFmtId="0" fontId="5" fillId="0" borderId="3" xfId="2" applyFont="1" applyBorder="1" applyAlignment="1">
      <alignment horizontal="center" vertical="center" wrapText="1"/>
    </xf>
    <xf numFmtId="2" fontId="6" fillId="0" borderId="1" xfId="2" applyNumberFormat="1" applyFont="1" applyBorder="1" applyAlignment="1">
      <alignment horizontal="center"/>
    </xf>
    <xf numFmtId="0" fontId="0" fillId="0" borderId="0" xfId="0" applyFont="1"/>
    <xf numFmtId="15" fontId="2" fillId="0" borderId="1" xfId="0" applyNumberFormat="1" applyFont="1" applyBorder="1" applyAlignment="1">
      <alignment horizontal="center"/>
    </xf>
    <xf numFmtId="10" fontId="6" fillId="0" borderId="1" xfId="1" applyNumberFormat="1" applyFont="1" applyFill="1" applyBorder="1" applyAlignment="1">
      <alignment horizontal="center"/>
    </xf>
    <xf numFmtId="10" fontId="0" fillId="0" borderId="0" xfId="0" applyNumberFormat="1"/>
    <xf numFmtId="10" fontId="0" fillId="0" borderId="0" xfId="1" applyNumberFormat="1" applyFont="1"/>
    <xf numFmtId="10" fontId="6" fillId="0" borderId="0" xfId="1" applyNumberFormat="1" applyFont="1" applyFill="1" applyBorder="1" applyAlignment="1">
      <alignment horizontal="center"/>
    </xf>
    <xf numFmtId="0" fontId="0" fillId="0" borderId="0" xfId="0" applyAlignment="1">
      <alignment wrapText="1"/>
    </xf>
    <xf numFmtId="167" fontId="0" fillId="0" borderId="0" xfId="12" applyNumberFormat="1" applyFont="1"/>
    <xf numFmtId="0" fontId="0" fillId="2" borderId="0" xfId="0" applyFill="1"/>
    <xf numFmtId="167" fontId="0" fillId="2" borderId="0" xfId="12" applyNumberFormat="1" applyFont="1" applyFill="1"/>
    <xf numFmtId="167" fontId="0" fillId="0" borderId="0" xfId="0" applyNumberFormat="1"/>
    <xf numFmtId="0" fontId="9" fillId="0" borderId="0" xfId="0" applyFont="1"/>
    <xf numFmtId="167" fontId="9" fillId="0" borderId="0" xfId="0" applyNumberFormat="1" applyFont="1"/>
    <xf numFmtId="0" fontId="2" fillId="0" borderId="0" xfId="0" applyFont="1"/>
    <xf numFmtId="168" fontId="0" fillId="0" borderId="0" xfId="0" applyNumberFormat="1"/>
    <xf numFmtId="165" fontId="2" fillId="2" borderId="0" xfId="0" applyNumberFormat="1" applyFont="1" applyFill="1"/>
    <xf numFmtId="166" fontId="2" fillId="2" borderId="0" xfId="1" applyNumberFormat="1" applyFont="1" applyFill="1"/>
    <xf numFmtId="169" fontId="0" fillId="0" borderId="0" xfId="0" applyNumberFormat="1"/>
    <xf numFmtId="170" fontId="0" fillId="0" borderId="0" xfId="12" applyNumberFormat="1" applyFont="1"/>
    <xf numFmtId="0" fontId="0" fillId="0" borderId="0" xfId="0" applyAlignment="1">
      <alignment horizontal="right"/>
    </xf>
    <xf numFmtId="165" fontId="0" fillId="0" borderId="0" xfId="0" applyNumberFormat="1"/>
    <xf numFmtId="165" fontId="0" fillId="2" borderId="0" xfId="0" applyNumberFormat="1" applyFont="1" applyFill="1"/>
    <xf numFmtId="171" fontId="0" fillId="0" borderId="0" xfId="12" applyNumberFormat="1" applyFont="1"/>
    <xf numFmtId="166" fontId="2" fillId="2" borderId="0" xfId="0" applyNumberFormat="1" applyFont="1" applyFill="1"/>
    <xf numFmtId="172" fontId="0" fillId="0" borderId="0" xfId="0" applyNumberFormat="1"/>
    <xf numFmtId="0" fontId="9" fillId="2" borderId="0" xfId="0" applyFont="1" applyFill="1"/>
    <xf numFmtId="167" fontId="9" fillId="2" borderId="0" xfId="12" applyNumberFormat="1" applyFont="1" applyFill="1"/>
    <xf numFmtId="173" fontId="0" fillId="0" borderId="0" xfId="0" applyNumberFormat="1"/>
    <xf numFmtId="165" fontId="0" fillId="2" borderId="0" xfId="0" applyNumberFormat="1" applyFill="1" applyAlignment="1">
      <alignment wrapText="1"/>
    </xf>
    <xf numFmtId="165" fontId="0" fillId="0" borderId="0" xfId="10" applyNumberFormat="1" applyFont="1" applyAlignment="1">
      <alignment wrapText="1"/>
    </xf>
    <xf numFmtId="0" fontId="9" fillId="0" borderId="0" xfId="0" applyFont="1" applyAlignment="1">
      <alignment wrapText="1"/>
    </xf>
    <xf numFmtId="10" fontId="0" fillId="0" borderId="0" xfId="0" applyNumberFormat="1" applyAlignment="1">
      <alignment wrapText="1"/>
    </xf>
    <xf numFmtId="3" fontId="0" fillId="0" borderId="0" xfId="0" applyNumberFormat="1" applyAlignment="1">
      <alignment wrapText="1"/>
    </xf>
    <xf numFmtId="174" fontId="0" fillId="0" borderId="0" xfId="0" applyNumberFormat="1" applyAlignment="1">
      <alignment wrapText="1"/>
    </xf>
    <xf numFmtId="170" fontId="0" fillId="0" borderId="0" xfId="0" applyNumberFormat="1" applyAlignment="1">
      <alignment wrapText="1"/>
    </xf>
    <xf numFmtId="165" fontId="0" fillId="0" borderId="0" xfId="0" applyNumberFormat="1" applyAlignment="1">
      <alignment wrapText="1"/>
    </xf>
    <xf numFmtId="170" fontId="0" fillId="0" borderId="0" xfId="12" applyNumberFormat="1" applyFont="1" applyAlignment="1">
      <alignment wrapText="1"/>
    </xf>
    <xf numFmtId="0" fontId="10" fillId="0" borderId="0" xfId="0" applyFont="1" applyAlignment="1">
      <alignment wrapText="1"/>
    </xf>
    <xf numFmtId="9" fontId="0" fillId="0" borderId="0" xfId="0" applyNumberFormat="1"/>
    <xf numFmtId="167" fontId="0" fillId="0" borderId="0" xfId="12" applyNumberFormat="1" applyFont="1" applyAlignment="1">
      <alignment wrapText="1"/>
    </xf>
    <xf numFmtId="9" fontId="0" fillId="0" borderId="0" xfId="0" applyNumberFormat="1" applyAlignment="1">
      <alignment wrapText="1"/>
    </xf>
    <xf numFmtId="0" fontId="9" fillId="0" borderId="4" xfId="0" applyFont="1" applyBorder="1" applyAlignment="1">
      <alignment wrapText="1"/>
    </xf>
    <xf numFmtId="175" fontId="0" fillId="2" borderId="0" xfId="0" applyNumberFormat="1" applyFill="1" applyAlignment="1">
      <alignment wrapText="1"/>
    </xf>
    <xf numFmtId="167" fontId="2" fillId="0" borderId="0" xfId="0" applyNumberFormat="1" applyFont="1" applyAlignment="1">
      <alignment wrapText="1"/>
    </xf>
    <xf numFmtId="164" fontId="0" fillId="0" borderId="0" xfId="12" applyFont="1"/>
    <xf numFmtId="164" fontId="0" fillId="0" borderId="0" xfId="0" applyNumberFormat="1"/>
    <xf numFmtId="10" fontId="0" fillId="0" borderId="0" xfId="10" applyNumberFormat="1" applyFont="1"/>
    <xf numFmtId="0" fontId="10" fillId="0" borderId="0" xfId="0" applyFont="1"/>
    <xf numFmtId="173" fontId="0" fillId="0" borderId="0" xfId="10" applyNumberFormat="1" applyFont="1"/>
    <xf numFmtId="167" fontId="2" fillId="0" borderId="0" xfId="12" applyNumberFormat="1" applyFont="1"/>
    <xf numFmtId="176" fontId="0" fillId="0" borderId="0" xfId="1" applyNumberFormat="1" applyFont="1" applyAlignment="1">
      <alignment wrapText="1"/>
    </xf>
    <xf numFmtId="0" fontId="10" fillId="0" borderId="0" xfId="0" applyFont="1" applyAlignment="1">
      <alignment horizontal="center" vertical="center"/>
    </xf>
    <xf numFmtId="0" fontId="9" fillId="0" borderId="7" xfId="0" applyFont="1" applyBorder="1" applyAlignment="1">
      <alignment horizontal="center" wrapText="1"/>
    </xf>
    <xf numFmtId="0" fontId="9" fillId="0" borderId="6" xfId="0" applyFont="1" applyBorder="1" applyAlignment="1">
      <alignment horizontal="center" wrapText="1"/>
    </xf>
    <xf numFmtId="0" fontId="9" fillId="0" borderId="5" xfId="0" applyFont="1" applyBorder="1" applyAlignment="1">
      <alignment horizontal="center" wrapText="1"/>
    </xf>
    <xf numFmtId="0" fontId="0" fillId="2" borderId="0" xfId="0" applyFill="1" applyAlignment="1">
      <alignment horizontal="left" wrapText="1"/>
    </xf>
    <xf numFmtId="0" fontId="0" fillId="0" borderId="0" xfId="0" applyAlignment="1">
      <alignment horizontal="center"/>
    </xf>
    <xf numFmtId="0" fontId="9" fillId="0" borderId="0" xfId="0" applyFont="1" applyAlignment="1">
      <alignment horizontal="center"/>
    </xf>
    <xf numFmtId="0" fontId="0" fillId="0" borderId="0" xfId="0" applyAlignment="1">
      <alignment horizontal="center" wrapText="1"/>
    </xf>
  </cellXfs>
  <cellStyles count="13">
    <cellStyle name="Comma" xfId="12" builtinId="3"/>
    <cellStyle name="Normal" xfId="0" builtinId="0"/>
    <cellStyle name="Normal 2" xfId="3"/>
    <cellStyle name="Normal 3" xfId="4"/>
    <cellStyle name="Normal 361" xfId="5"/>
    <cellStyle name="Normal 4" xfId="6"/>
    <cellStyle name="Normal 5" xfId="7"/>
    <cellStyle name="Normal 6" xfId="8"/>
    <cellStyle name="Normal 7" xfId="9"/>
    <cellStyle name="Normal_Sheet3" xfId="2"/>
    <cellStyle name="Percent" xfId="1" builtinId="5"/>
    <cellStyle name="Percent 2" xfId="10"/>
    <cellStyle name="Percent 4"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tabSelected="1" workbookViewId="0">
      <selection activeCell="A2" sqref="A2"/>
    </sheetView>
  </sheetViews>
  <sheetFormatPr defaultColWidth="17" defaultRowHeight="15" x14ac:dyDescent="0.25"/>
  <cols>
    <col min="1" max="1" width="17" customWidth="1"/>
    <col min="2" max="2" width="19.5703125" style="5" customWidth="1"/>
  </cols>
  <sheetData>
    <row r="1" spans="1:3" x14ac:dyDescent="0.25">
      <c r="B1" s="1"/>
    </row>
    <row r="2" spans="1:3" ht="17.25" x14ac:dyDescent="0.25">
      <c r="A2" s="2"/>
      <c r="B2" s="6"/>
    </row>
    <row r="3" spans="1:3" ht="31.5" x14ac:dyDescent="0.25">
      <c r="A3" s="2" t="s">
        <v>0</v>
      </c>
      <c r="B3" s="3" t="s">
        <v>1</v>
      </c>
    </row>
    <row r="4" spans="1:3" ht="15.75" x14ac:dyDescent="0.25">
      <c r="A4" s="4">
        <v>0.25</v>
      </c>
      <c r="B4" s="7">
        <v>3.4500000000000003E-2</v>
      </c>
      <c r="C4" s="8"/>
    </row>
    <row r="5" spans="1:3" ht="15.75" x14ac:dyDescent="0.25">
      <c r="A5" s="4">
        <v>0.5</v>
      </c>
      <c r="B5" s="7">
        <v>3.6200000000000003E-2</v>
      </c>
      <c r="C5" s="8"/>
    </row>
    <row r="6" spans="1:3" ht="15.75" x14ac:dyDescent="0.25">
      <c r="A6" s="4">
        <v>0.75</v>
      </c>
      <c r="B6" s="7">
        <v>3.7900000000000003E-2</v>
      </c>
      <c r="C6" s="8"/>
    </row>
    <row r="7" spans="1:3" ht="15.75" x14ac:dyDescent="0.25">
      <c r="A7" s="4">
        <v>1</v>
      </c>
      <c r="B7" s="7">
        <v>3.95E-2</v>
      </c>
      <c r="C7" s="8"/>
    </row>
    <row r="8" spans="1:3" ht="15.75" x14ac:dyDescent="0.25">
      <c r="A8" s="4">
        <v>1.25</v>
      </c>
      <c r="B8" s="7">
        <v>4.0899999999999999E-2</v>
      </c>
      <c r="C8" s="8"/>
    </row>
    <row r="9" spans="1:3" ht="15.75" x14ac:dyDescent="0.25">
      <c r="A9" s="4">
        <v>1.5</v>
      </c>
      <c r="B9" s="7">
        <v>4.2299999999999997E-2</v>
      </c>
      <c r="C9" s="8"/>
    </row>
    <row r="10" spans="1:3" ht="15.75" x14ac:dyDescent="0.25">
      <c r="A10" s="4">
        <v>1.75</v>
      </c>
      <c r="B10" s="7">
        <v>4.3499999999999997E-2</v>
      </c>
      <c r="C10" s="8"/>
    </row>
    <row r="11" spans="1:3" ht="15.75" x14ac:dyDescent="0.25">
      <c r="A11" s="4">
        <v>2</v>
      </c>
      <c r="B11" s="7">
        <v>4.4699999999999997E-2</v>
      </c>
      <c r="C11" s="8"/>
    </row>
    <row r="12" spans="1:3" ht="15.75" x14ac:dyDescent="0.25">
      <c r="A12" s="4">
        <v>2.25</v>
      </c>
      <c r="B12" s="7">
        <v>4.5900000000000003E-2</v>
      </c>
      <c r="C12" s="8"/>
    </row>
    <row r="13" spans="1:3" ht="15.75" x14ac:dyDescent="0.25">
      <c r="A13" s="4">
        <v>2.5</v>
      </c>
      <c r="B13" s="7">
        <v>4.7100000000000003E-2</v>
      </c>
      <c r="C13" s="8"/>
    </row>
    <row r="14" spans="1:3" ht="15.75" x14ac:dyDescent="0.25">
      <c r="A14" s="4">
        <v>2.75</v>
      </c>
      <c r="B14" s="7">
        <v>4.82E-2</v>
      </c>
      <c r="C14" s="8"/>
    </row>
    <row r="15" spans="1:3" ht="15.75" x14ac:dyDescent="0.25">
      <c r="A15" s="4">
        <v>3</v>
      </c>
      <c r="B15" s="7">
        <v>4.9299999999999997E-2</v>
      </c>
      <c r="C15" s="8"/>
    </row>
    <row r="16" spans="1:3" ht="15.75" x14ac:dyDescent="0.25">
      <c r="A16" s="4">
        <v>3.25</v>
      </c>
      <c r="B16" s="7">
        <v>5.0299999999999997E-2</v>
      </c>
      <c r="C16" s="8"/>
    </row>
    <row r="17" spans="1:3" ht="15.75" x14ac:dyDescent="0.25">
      <c r="A17" s="4">
        <v>3.5</v>
      </c>
      <c r="B17" s="7">
        <v>5.1299999999999998E-2</v>
      </c>
      <c r="C17" s="8"/>
    </row>
    <row r="18" spans="1:3" ht="15.75" x14ac:dyDescent="0.25">
      <c r="A18" s="4">
        <v>3.75</v>
      </c>
      <c r="B18" s="7">
        <v>5.21E-2</v>
      </c>
      <c r="C18" s="8"/>
    </row>
    <row r="19" spans="1:3" ht="15.75" x14ac:dyDescent="0.25">
      <c r="A19" s="4">
        <v>4</v>
      </c>
      <c r="B19" s="7">
        <v>5.2900000000000003E-2</v>
      </c>
      <c r="C19" s="8"/>
    </row>
    <row r="20" spans="1:3" ht="15.75" x14ac:dyDescent="0.25">
      <c r="A20" s="4">
        <v>4.25</v>
      </c>
      <c r="B20" s="7">
        <v>5.3699999999999998E-2</v>
      </c>
      <c r="C20" s="8"/>
    </row>
    <row r="21" spans="1:3" ht="15.75" x14ac:dyDescent="0.25">
      <c r="A21" s="4">
        <v>4.5</v>
      </c>
      <c r="B21" s="7">
        <v>5.4699999999999999E-2</v>
      </c>
      <c r="C21" s="8"/>
    </row>
    <row r="22" spans="1:3" ht="15.75" x14ac:dyDescent="0.25">
      <c r="A22" s="4">
        <v>4.75</v>
      </c>
      <c r="B22" s="7">
        <v>5.6099999999999997E-2</v>
      </c>
      <c r="C22" s="8"/>
    </row>
    <row r="23" spans="1:3" ht="15.75" x14ac:dyDescent="0.25">
      <c r="A23" s="4">
        <v>5</v>
      </c>
      <c r="B23" s="7">
        <v>5.7799999999999997E-2</v>
      </c>
      <c r="C23" s="8"/>
    </row>
    <row r="24" spans="1:3" ht="15.75" x14ac:dyDescent="0.25">
      <c r="A24" s="4">
        <v>5.25</v>
      </c>
      <c r="B24" s="7">
        <v>5.9400000000000001E-2</v>
      </c>
      <c r="C24" s="8"/>
    </row>
    <row r="25" spans="1:3" ht="15.75" x14ac:dyDescent="0.25">
      <c r="A25" s="4">
        <v>5.5</v>
      </c>
      <c r="B25" s="7">
        <v>6.0699999999999997E-2</v>
      </c>
      <c r="C25" s="8"/>
    </row>
    <row r="26" spans="1:3" ht="15.75" x14ac:dyDescent="0.25">
      <c r="A26" s="4">
        <v>5.75</v>
      </c>
      <c r="B26" s="7">
        <v>6.1699999999999998E-2</v>
      </c>
      <c r="C26" s="8"/>
    </row>
    <row r="27" spans="1:3" ht="15.75" x14ac:dyDescent="0.25">
      <c r="A27" s="4">
        <v>6</v>
      </c>
      <c r="B27" s="7">
        <v>6.2300000000000001E-2</v>
      </c>
      <c r="C27" s="8"/>
    </row>
    <row r="28" spans="1:3" ht="15.75" x14ac:dyDescent="0.25">
      <c r="A28" s="4">
        <v>6.25</v>
      </c>
      <c r="B28" s="7">
        <v>6.2700000000000006E-2</v>
      </c>
      <c r="C28" s="8"/>
    </row>
    <row r="29" spans="1:3" ht="15.75" x14ac:dyDescent="0.25">
      <c r="A29" s="4">
        <v>6.5</v>
      </c>
      <c r="B29" s="7">
        <v>6.3E-2</v>
      </c>
      <c r="C29" s="8"/>
    </row>
    <row r="30" spans="1:3" ht="15.75" x14ac:dyDescent="0.25">
      <c r="A30" s="4">
        <v>6.75</v>
      </c>
      <c r="B30" s="7">
        <v>6.3200000000000006E-2</v>
      </c>
      <c r="C30" s="8"/>
    </row>
    <row r="31" spans="1:3" ht="15.75" x14ac:dyDescent="0.25">
      <c r="A31" s="4">
        <v>7</v>
      </c>
      <c r="B31" s="7">
        <v>6.3500000000000001E-2</v>
      </c>
      <c r="C31" s="8"/>
    </row>
    <row r="32" spans="1:3" ht="15.75" x14ac:dyDescent="0.25">
      <c r="A32" s="4">
        <v>7.25</v>
      </c>
      <c r="B32" s="7">
        <v>6.4000000000000001E-2</v>
      </c>
      <c r="C32" s="8"/>
    </row>
    <row r="33" spans="1:3" ht="15.75" x14ac:dyDescent="0.25">
      <c r="A33" s="4">
        <v>7.5</v>
      </c>
      <c r="B33" s="7">
        <v>6.4500000000000002E-2</v>
      </c>
      <c r="C33" s="8"/>
    </row>
    <row r="34" spans="1:3" ht="15.75" x14ac:dyDescent="0.25">
      <c r="A34" s="4">
        <v>7.75</v>
      </c>
      <c r="B34" s="7">
        <v>6.4899999999999999E-2</v>
      </c>
      <c r="C34" s="8"/>
    </row>
    <row r="35" spans="1:3" ht="15.75" x14ac:dyDescent="0.25">
      <c r="A35" s="4">
        <v>8</v>
      </c>
      <c r="B35" s="7">
        <v>6.5100000000000005E-2</v>
      </c>
      <c r="C35" s="8"/>
    </row>
    <row r="36" spans="1:3" ht="15.75" x14ac:dyDescent="0.25">
      <c r="A36" s="4">
        <v>8.25</v>
      </c>
      <c r="B36" s="7">
        <v>6.5100000000000005E-2</v>
      </c>
      <c r="C36" s="8"/>
    </row>
    <row r="37" spans="1:3" ht="15.75" x14ac:dyDescent="0.25">
      <c r="A37" s="4">
        <v>8.5</v>
      </c>
      <c r="B37" s="7">
        <v>6.4699999999999994E-2</v>
      </c>
      <c r="C37" s="8"/>
    </row>
    <row r="38" spans="1:3" ht="15.75" x14ac:dyDescent="0.25">
      <c r="A38" s="4">
        <v>8.75</v>
      </c>
      <c r="B38" s="7">
        <v>6.3799999999999996E-2</v>
      </c>
      <c r="C38" s="8"/>
    </row>
    <row r="39" spans="1:3" ht="15.75" x14ac:dyDescent="0.25">
      <c r="A39" s="4">
        <v>9</v>
      </c>
      <c r="B39" s="7">
        <v>6.25E-2</v>
      </c>
      <c r="C39" s="8"/>
    </row>
    <row r="40" spans="1:3" ht="15.75" x14ac:dyDescent="0.25">
      <c r="A40" s="4">
        <v>9.25</v>
      </c>
      <c r="B40" s="7">
        <v>6.13E-2</v>
      </c>
      <c r="C40" s="8"/>
    </row>
    <row r="41" spans="1:3" ht="15.75" x14ac:dyDescent="0.25">
      <c r="A41" s="4">
        <v>9.5</v>
      </c>
      <c r="B41" s="7">
        <v>6.0499999999999998E-2</v>
      </c>
      <c r="C41" s="8"/>
    </row>
    <row r="42" spans="1:3" ht="15.75" x14ac:dyDescent="0.25">
      <c r="A42" s="4">
        <v>9.75</v>
      </c>
      <c r="B42" s="7">
        <v>6.0400000000000002E-2</v>
      </c>
      <c r="C42" s="8"/>
    </row>
    <row r="43" spans="1:3" ht="15.75" x14ac:dyDescent="0.25">
      <c r="A43" s="4">
        <v>10</v>
      </c>
      <c r="B43" s="7">
        <v>6.1499999999999999E-2</v>
      </c>
      <c r="C43" s="8"/>
    </row>
    <row r="44" spans="1:3" ht="15.75" x14ac:dyDescent="0.25">
      <c r="A44" s="4">
        <v>10.25</v>
      </c>
      <c r="B44" s="7">
        <v>6.3299999999999995E-2</v>
      </c>
      <c r="C44" s="8"/>
    </row>
    <row r="45" spans="1:3" ht="15.75" x14ac:dyDescent="0.25">
      <c r="A45" s="4">
        <v>10.5</v>
      </c>
      <c r="B45" s="7">
        <v>6.5299999999999997E-2</v>
      </c>
      <c r="C45" s="8"/>
    </row>
    <row r="46" spans="1:3" ht="15.75" x14ac:dyDescent="0.25">
      <c r="A46" s="4">
        <v>10.75</v>
      </c>
      <c r="B46" s="7">
        <v>6.6900000000000001E-2</v>
      </c>
      <c r="C46" s="8"/>
    </row>
    <row r="47" spans="1:3" ht="15.75" x14ac:dyDescent="0.25">
      <c r="A47" s="4">
        <v>11</v>
      </c>
      <c r="B47" s="7">
        <v>6.7900000000000002E-2</v>
      </c>
      <c r="C47" s="8"/>
    </row>
    <row r="48" spans="1:3" ht="15.75" x14ac:dyDescent="0.25">
      <c r="A48" s="4">
        <v>11.25</v>
      </c>
      <c r="B48" s="7">
        <v>6.83E-2</v>
      </c>
      <c r="C48" s="8"/>
    </row>
    <row r="49" spans="1:3" ht="15.75" x14ac:dyDescent="0.25">
      <c r="A49" s="4">
        <v>11.5</v>
      </c>
      <c r="B49" s="7">
        <v>6.83E-2</v>
      </c>
      <c r="C49" s="8"/>
    </row>
    <row r="50" spans="1:3" ht="15.75" x14ac:dyDescent="0.25">
      <c r="A50" s="4">
        <v>11.75</v>
      </c>
      <c r="B50" s="7">
        <v>6.7900000000000002E-2</v>
      </c>
      <c r="C50" s="8"/>
    </row>
    <row r="51" spans="1:3" ht="15.75" x14ac:dyDescent="0.25">
      <c r="A51" s="4">
        <v>12</v>
      </c>
      <c r="B51" s="7">
        <v>6.7400000000000002E-2</v>
      </c>
      <c r="C51" s="8"/>
    </row>
    <row r="52" spans="1:3" ht="15.75" x14ac:dyDescent="0.25">
      <c r="A52" s="4">
        <v>12.25</v>
      </c>
      <c r="B52" s="7">
        <v>6.6799999999999998E-2</v>
      </c>
      <c r="C52" s="8"/>
    </row>
    <row r="53" spans="1:3" ht="15.75" x14ac:dyDescent="0.25">
      <c r="A53" s="4">
        <v>12.5</v>
      </c>
      <c r="B53" s="7">
        <v>6.6299999999999998E-2</v>
      </c>
      <c r="C53" s="8"/>
    </row>
    <row r="54" spans="1:3" ht="15.75" x14ac:dyDescent="0.25">
      <c r="A54" s="4">
        <v>12.75</v>
      </c>
      <c r="B54" s="7">
        <v>6.6100000000000006E-2</v>
      </c>
      <c r="C54" s="8"/>
    </row>
    <row r="55" spans="1:3" ht="15.75" x14ac:dyDescent="0.25">
      <c r="A55" s="4">
        <v>13</v>
      </c>
      <c r="B55" s="7">
        <v>6.6400000000000001E-2</v>
      </c>
      <c r="C55" s="8"/>
    </row>
    <row r="56" spans="1:3" ht="15.75" x14ac:dyDescent="0.25">
      <c r="A56" s="4">
        <v>13.25</v>
      </c>
      <c r="B56" s="7">
        <v>6.6900000000000001E-2</v>
      </c>
      <c r="C56" s="8"/>
    </row>
    <row r="57" spans="1:3" ht="15.75" x14ac:dyDescent="0.25">
      <c r="A57" s="4">
        <v>13.5</v>
      </c>
      <c r="B57" s="7">
        <v>6.7500000000000004E-2</v>
      </c>
      <c r="C57" s="8"/>
    </row>
    <row r="58" spans="1:3" ht="15.75" x14ac:dyDescent="0.25">
      <c r="A58" s="4">
        <v>13.75</v>
      </c>
      <c r="B58" s="7">
        <v>6.7799999999999999E-2</v>
      </c>
      <c r="C58" s="8"/>
    </row>
    <row r="59" spans="1:3" ht="15.75" x14ac:dyDescent="0.25">
      <c r="A59" s="4">
        <v>14</v>
      </c>
      <c r="B59" s="7">
        <v>6.8000000000000005E-2</v>
      </c>
      <c r="C59" s="8"/>
    </row>
    <row r="60" spans="1:3" ht="15.75" x14ac:dyDescent="0.25">
      <c r="A60" s="4">
        <v>14.25</v>
      </c>
      <c r="B60" s="7">
        <v>6.8099999999999994E-2</v>
      </c>
      <c r="C60" s="8"/>
    </row>
    <row r="61" spans="1:3" ht="15.75" x14ac:dyDescent="0.25">
      <c r="A61" s="4">
        <v>14.5</v>
      </c>
      <c r="B61" s="7">
        <v>6.8199999999999997E-2</v>
      </c>
      <c r="C61" s="8"/>
    </row>
    <row r="62" spans="1:3" ht="15.75" x14ac:dyDescent="0.25">
      <c r="A62" s="4">
        <v>14.75</v>
      </c>
      <c r="B62" s="7">
        <v>6.83E-2</v>
      </c>
      <c r="C62" s="8"/>
    </row>
    <row r="63" spans="1:3" ht="15.75" x14ac:dyDescent="0.25">
      <c r="A63" s="4">
        <v>15</v>
      </c>
      <c r="B63" s="7">
        <v>6.8400000000000002E-2</v>
      </c>
      <c r="C63" s="8"/>
    </row>
    <row r="64" spans="1:3" ht="15.75" x14ac:dyDescent="0.25">
      <c r="A64" s="4">
        <v>15.25</v>
      </c>
      <c r="B64" s="7">
        <v>6.8500000000000005E-2</v>
      </c>
      <c r="C64" s="8"/>
    </row>
    <row r="65" spans="1:3" ht="15.75" x14ac:dyDescent="0.25">
      <c r="A65" s="4">
        <v>15.5</v>
      </c>
      <c r="B65" s="7">
        <v>6.8599999999999994E-2</v>
      </c>
      <c r="C65" s="8"/>
    </row>
    <row r="66" spans="1:3" ht="15.75" x14ac:dyDescent="0.25">
      <c r="A66" s="4">
        <v>15.75</v>
      </c>
      <c r="B66" s="7">
        <v>6.8699999999999997E-2</v>
      </c>
      <c r="C66" s="8"/>
    </row>
    <row r="67" spans="1:3" ht="15.75" x14ac:dyDescent="0.25">
      <c r="A67" s="4">
        <v>16</v>
      </c>
      <c r="B67" s="7">
        <v>6.88E-2</v>
      </c>
      <c r="C67" s="8"/>
    </row>
    <row r="68" spans="1:3" ht="15.75" x14ac:dyDescent="0.25">
      <c r="A68" s="4">
        <v>16.25</v>
      </c>
      <c r="B68" s="7">
        <v>6.8900000000000003E-2</v>
      </c>
      <c r="C68" s="8"/>
    </row>
    <row r="69" spans="1:3" ht="15.75" x14ac:dyDescent="0.25">
      <c r="A69" s="4">
        <v>16.5</v>
      </c>
      <c r="B69" s="7">
        <v>6.9099999999999995E-2</v>
      </c>
      <c r="C69" s="8"/>
    </row>
    <row r="70" spans="1:3" ht="15.75" x14ac:dyDescent="0.25">
      <c r="A70" s="4">
        <v>16.75</v>
      </c>
      <c r="B70" s="7">
        <v>6.9199999999999998E-2</v>
      </c>
      <c r="C70" s="8"/>
    </row>
    <row r="71" spans="1:3" ht="15.75" x14ac:dyDescent="0.25">
      <c r="A71" s="4">
        <v>17</v>
      </c>
      <c r="B71" s="7">
        <v>6.93E-2</v>
      </c>
      <c r="C71" s="8"/>
    </row>
    <row r="72" spans="1:3" ht="15.75" x14ac:dyDescent="0.25">
      <c r="A72" s="4">
        <v>17.25</v>
      </c>
      <c r="B72" s="7">
        <v>6.9400000000000003E-2</v>
      </c>
      <c r="C72" s="8"/>
    </row>
    <row r="73" spans="1:3" ht="15.75" x14ac:dyDescent="0.25">
      <c r="A73" s="4">
        <v>17.5</v>
      </c>
      <c r="B73" s="7">
        <v>6.9599999999999995E-2</v>
      </c>
      <c r="C73" s="8"/>
    </row>
    <row r="74" spans="1:3" ht="15.75" x14ac:dyDescent="0.25">
      <c r="A74" s="4">
        <v>17.75</v>
      </c>
      <c r="B74" s="7">
        <v>6.9699999999999998E-2</v>
      </c>
      <c r="C74" s="8"/>
    </row>
    <row r="75" spans="1:3" ht="15.75" x14ac:dyDescent="0.25">
      <c r="A75" s="4">
        <v>18</v>
      </c>
      <c r="B75" s="7">
        <v>6.9800000000000001E-2</v>
      </c>
      <c r="C75" s="8"/>
    </row>
    <row r="76" spans="1:3" ht="15.75" x14ac:dyDescent="0.25">
      <c r="A76" s="4">
        <v>18.25</v>
      </c>
      <c r="B76" s="7">
        <v>7.0000000000000007E-2</v>
      </c>
      <c r="C76" s="8"/>
    </row>
    <row r="77" spans="1:3" ht="15.75" x14ac:dyDescent="0.25">
      <c r="A77" s="4">
        <v>18.5</v>
      </c>
      <c r="B77" s="7">
        <v>7.0099999999999996E-2</v>
      </c>
      <c r="C77" s="8"/>
    </row>
    <row r="78" spans="1:3" ht="15.75" x14ac:dyDescent="0.25">
      <c r="A78" s="4">
        <v>18.75</v>
      </c>
      <c r="B78" s="7">
        <v>7.0300000000000001E-2</v>
      </c>
      <c r="C78" s="8"/>
    </row>
    <row r="79" spans="1:3" ht="15.75" x14ac:dyDescent="0.25">
      <c r="A79" s="4">
        <v>19</v>
      </c>
      <c r="B79" s="7">
        <v>7.0400000000000004E-2</v>
      </c>
      <c r="C79" s="8"/>
    </row>
    <row r="80" spans="1:3" ht="15.75" x14ac:dyDescent="0.25">
      <c r="A80" s="4">
        <v>19.25</v>
      </c>
      <c r="B80" s="7">
        <v>7.0499999999999993E-2</v>
      </c>
      <c r="C80" s="8"/>
    </row>
    <row r="81" spans="1:3" ht="15.75" x14ac:dyDescent="0.25">
      <c r="A81" s="4">
        <v>19.5</v>
      </c>
      <c r="B81" s="7">
        <v>7.0699999999999999E-2</v>
      </c>
      <c r="C81" s="8"/>
    </row>
    <row r="82" spans="1:3" ht="15.75" x14ac:dyDescent="0.25">
      <c r="A82" s="4">
        <v>19.75</v>
      </c>
      <c r="B82" s="7">
        <v>7.0800000000000002E-2</v>
      </c>
      <c r="C82" s="8"/>
    </row>
    <row r="83" spans="1:3" ht="15.75" x14ac:dyDescent="0.25">
      <c r="A83" s="4">
        <v>20</v>
      </c>
      <c r="B83" s="7">
        <v>7.0900000000000005E-2</v>
      </c>
      <c r="C83" s="8"/>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1"/>
  <sheetViews>
    <sheetView topLeftCell="A3" workbookViewId="0">
      <selection activeCell="G7" sqref="G7"/>
    </sheetView>
  </sheetViews>
  <sheetFormatPr defaultRowHeight="15" x14ac:dyDescent="0.25"/>
  <cols>
    <col min="5" max="5" width="8.85546875" style="11"/>
    <col min="6" max="6" width="8.7109375" style="11"/>
    <col min="7" max="7" width="22.5703125" style="11" customWidth="1"/>
  </cols>
  <sheetData>
    <row r="2" spans="2:7" x14ac:dyDescent="0.25">
      <c r="B2" s="11" t="s">
        <v>63</v>
      </c>
      <c r="C2" s="36">
        <v>5.0000000000000001E-4</v>
      </c>
      <c r="D2" s="35" t="s">
        <v>91</v>
      </c>
    </row>
    <row r="3" spans="2:7" x14ac:dyDescent="0.25">
      <c r="B3" s="11" t="s">
        <v>62</v>
      </c>
      <c r="C3" s="36">
        <v>1.5E-3</v>
      </c>
      <c r="D3" s="35" t="s">
        <v>91</v>
      </c>
    </row>
    <row r="4" spans="2:7" x14ac:dyDescent="0.25">
      <c r="F4" s="35" t="s">
        <v>33</v>
      </c>
      <c r="G4" s="35" t="s">
        <v>34</v>
      </c>
    </row>
    <row r="5" spans="2:7" ht="30" x14ac:dyDescent="0.25">
      <c r="E5" s="11" t="s">
        <v>61</v>
      </c>
      <c r="G5" s="11" t="s">
        <v>60</v>
      </c>
    </row>
    <row r="6" spans="2:7" x14ac:dyDescent="0.25">
      <c r="E6" s="11">
        <v>35</v>
      </c>
      <c r="F6" s="33">
        <f>C2</f>
        <v>5.0000000000000001E-4</v>
      </c>
      <c r="G6" s="33">
        <f>C2</f>
        <v>5.0000000000000001E-4</v>
      </c>
    </row>
    <row r="7" spans="2:7" x14ac:dyDescent="0.25">
      <c r="E7" s="11">
        <f t="shared" ref="E7:E21" si="0">E6+1</f>
        <v>36</v>
      </c>
      <c r="F7" s="34">
        <f>$F$6+($F$21-$F$6)/($E$21-$E$6)*(E7-$E$6)</f>
        <v>5.6666666666666671E-4</v>
      </c>
      <c r="G7" s="55">
        <f>ROUND(F7,6)</f>
        <v>5.6700000000000001E-4</v>
      </c>
    </row>
    <row r="8" spans="2:7" x14ac:dyDescent="0.25">
      <c r="E8" s="11">
        <f t="shared" si="0"/>
        <v>37</v>
      </c>
      <c r="F8" s="34">
        <f t="shared" ref="F8:F20" si="1">$F$6+($F$21-$F$6)/($E$21-$E$6)*(E8-$E$6)</f>
        <v>6.333333333333334E-4</v>
      </c>
      <c r="G8" s="55">
        <f t="shared" ref="G8:G20" si="2">ROUND(F8,6)</f>
        <v>6.3299999999999999E-4</v>
      </c>
    </row>
    <row r="9" spans="2:7" x14ac:dyDescent="0.25">
      <c r="E9" s="11">
        <f t="shared" si="0"/>
        <v>38</v>
      </c>
      <c r="F9" s="34">
        <f t="shared" si="1"/>
        <v>6.9999999999999999E-4</v>
      </c>
      <c r="G9" s="55">
        <f t="shared" si="2"/>
        <v>6.9999999999999999E-4</v>
      </c>
    </row>
    <row r="10" spans="2:7" x14ac:dyDescent="0.25">
      <c r="E10" s="11">
        <f t="shared" si="0"/>
        <v>39</v>
      </c>
      <c r="F10" s="34">
        <f t="shared" si="1"/>
        <v>7.6666666666666669E-4</v>
      </c>
      <c r="G10" s="55">
        <f t="shared" si="2"/>
        <v>7.67E-4</v>
      </c>
    </row>
    <row r="11" spans="2:7" x14ac:dyDescent="0.25">
      <c r="E11" s="11">
        <f t="shared" si="0"/>
        <v>40</v>
      </c>
      <c r="F11" s="34">
        <f t="shared" si="1"/>
        <v>8.3333333333333339E-4</v>
      </c>
      <c r="G11" s="55">
        <f t="shared" si="2"/>
        <v>8.3299999999999997E-4</v>
      </c>
    </row>
    <row r="12" spans="2:7" x14ac:dyDescent="0.25">
      <c r="E12" s="11">
        <f t="shared" si="0"/>
        <v>41</v>
      </c>
      <c r="F12" s="34">
        <f t="shared" si="1"/>
        <v>8.9999999999999998E-4</v>
      </c>
      <c r="G12" s="55">
        <f t="shared" si="2"/>
        <v>8.9999999999999998E-4</v>
      </c>
    </row>
    <row r="13" spans="2:7" x14ac:dyDescent="0.25">
      <c r="E13" s="11">
        <f t="shared" si="0"/>
        <v>42</v>
      </c>
      <c r="F13" s="34">
        <f t="shared" si="1"/>
        <v>9.6666666666666667E-4</v>
      </c>
      <c r="G13" s="55">
        <f t="shared" si="2"/>
        <v>9.6699999999999998E-4</v>
      </c>
    </row>
    <row r="14" spans="2:7" x14ac:dyDescent="0.25">
      <c r="E14" s="11">
        <f t="shared" si="0"/>
        <v>43</v>
      </c>
      <c r="F14" s="34">
        <f t="shared" si="1"/>
        <v>1.0333333333333334E-3</v>
      </c>
      <c r="G14" s="55">
        <f t="shared" si="2"/>
        <v>1.0330000000000001E-3</v>
      </c>
    </row>
    <row r="15" spans="2:7" x14ac:dyDescent="0.25">
      <c r="E15" s="11">
        <f t="shared" si="0"/>
        <v>44</v>
      </c>
      <c r="F15" s="34">
        <f t="shared" si="1"/>
        <v>1.1000000000000001E-3</v>
      </c>
      <c r="G15" s="55">
        <f t="shared" si="2"/>
        <v>1.1000000000000001E-3</v>
      </c>
    </row>
    <row r="16" spans="2:7" x14ac:dyDescent="0.25">
      <c r="E16" s="11">
        <f t="shared" si="0"/>
        <v>45</v>
      </c>
      <c r="F16" s="34">
        <f t="shared" si="1"/>
        <v>1.1666666666666668E-3</v>
      </c>
      <c r="G16" s="55">
        <f t="shared" si="2"/>
        <v>1.1670000000000001E-3</v>
      </c>
    </row>
    <row r="17" spans="5:7" x14ac:dyDescent="0.25">
      <c r="E17" s="11">
        <f t="shared" si="0"/>
        <v>46</v>
      </c>
      <c r="F17" s="34">
        <f t="shared" si="1"/>
        <v>1.2333333333333332E-3</v>
      </c>
      <c r="G17" s="55">
        <f t="shared" si="2"/>
        <v>1.2329999999999999E-3</v>
      </c>
    </row>
    <row r="18" spans="5:7" x14ac:dyDescent="0.25">
      <c r="E18" s="11">
        <f t="shared" si="0"/>
        <v>47</v>
      </c>
      <c r="F18" s="34">
        <f t="shared" si="1"/>
        <v>1.2999999999999999E-3</v>
      </c>
      <c r="G18" s="55">
        <f t="shared" si="2"/>
        <v>1.2999999999999999E-3</v>
      </c>
    </row>
    <row r="19" spans="5:7" x14ac:dyDescent="0.25">
      <c r="E19" s="11">
        <f t="shared" si="0"/>
        <v>48</v>
      </c>
      <c r="F19" s="34">
        <f t="shared" si="1"/>
        <v>1.3666666666666666E-3</v>
      </c>
      <c r="G19" s="55">
        <f t="shared" si="2"/>
        <v>1.3669999999999999E-3</v>
      </c>
    </row>
    <row r="20" spans="5:7" x14ac:dyDescent="0.25">
      <c r="E20" s="11">
        <f t="shared" si="0"/>
        <v>49</v>
      </c>
      <c r="F20" s="34">
        <f t="shared" si="1"/>
        <v>1.4333333333333333E-3</v>
      </c>
      <c r="G20" s="55">
        <f t="shared" si="2"/>
        <v>1.433E-3</v>
      </c>
    </row>
    <row r="21" spans="5:7" x14ac:dyDescent="0.25">
      <c r="E21" s="11">
        <f t="shared" si="0"/>
        <v>50</v>
      </c>
      <c r="F21" s="33">
        <f>C3</f>
        <v>1.5E-3</v>
      </c>
      <c r="G21" s="33">
        <f>C3</f>
        <v>1.5E-3</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S31"/>
  <sheetViews>
    <sheetView topLeftCell="A7" workbookViewId="0">
      <selection activeCell="J16" sqref="J16"/>
    </sheetView>
  </sheetViews>
  <sheetFormatPr defaultColWidth="8.5703125" defaultRowHeight="15" x14ac:dyDescent="0.25"/>
  <cols>
    <col min="1" max="1" width="8.5703125" style="11"/>
    <col min="2" max="2" width="16.140625" style="11" bestFit="1" customWidth="1"/>
    <col min="3" max="3" width="15.42578125" style="11" bestFit="1" customWidth="1"/>
    <col min="4" max="4" width="14.5703125" style="11" customWidth="1"/>
    <col min="5" max="7" width="8.5703125" style="11"/>
    <col min="8" max="8" width="9.5703125" style="11" customWidth="1"/>
    <col min="9" max="9" width="22.5703125" style="11" customWidth="1"/>
    <col min="10" max="10" width="14.42578125" style="11" customWidth="1"/>
    <col min="11" max="11" width="19.42578125" style="11" customWidth="1"/>
    <col min="12" max="18" width="8.5703125" style="11"/>
    <col min="19" max="19" width="9.5703125" style="11" bestFit="1" customWidth="1"/>
    <col min="20" max="16384" width="8.5703125" style="11"/>
  </cols>
  <sheetData>
    <row r="3" spans="2:19" ht="30" x14ac:dyDescent="0.25">
      <c r="B3" s="11" t="s">
        <v>78</v>
      </c>
      <c r="C3" s="37">
        <v>50000</v>
      </c>
    </row>
    <row r="4" spans="2:19" x14ac:dyDescent="0.25">
      <c r="B4" s="11" t="s">
        <v>77</v>
      </c>
      <c r="C4" s="37">
        <f>20000</f>
        <v>20000</v>
      </c>
    </row>
    <row r="5" spans="2:19" x14ac:dyDescent="0.25">
      <c r="B5" s="11" t="s">
        <v>76</v>
      </c>
      <c r="C5" s="37">
        <f>75%*C3</f>
        <v>37500</v>
      </c>
    </row>
    <row r="7" spans="2:19" x14ac:dyDescent="0.25">
      <c r="B7" s="11" t="s">
        <v>63</v>
      </c>
      <c r="C7" s="36">
        <v>5.0000000000000001E-4</v>
      </c>
    </row>
    <row r="8" spans="2:19" x14ac:dyDescent="0.25">
      <c r="B8" s="11" t="s">
        <v>62</v>
      </c>
      <c r="C8" s="36">
        <v>1.5E-3</v>
      </c>
      <c r="S8" s="42"/>
    </row>
    <row r="9" spans="2:19" x14ac:dyDescent="0.25">
      <c r="C9" s="35" t="s">
        <v>34</v>
      </c>
      <c r="D9" s="35" t="s">
        <v>34</v>
      </c>
      <c r="E9" s="35" t="s">
        <v>34</v>
      </c>
      <c r="H9" s="35" t="s">
        <v>34</v>
      </c>
      <c r="I9" s="35" t="s">
        <v>34</v>
      </c>
      <c r="J9" s="35" t="s">
        <v>34</v>
      </c>
      <c r="M9" s="35" t="s">
        <v>34</v>
      </c>
      <c r="N9" s="35" t="s">
        <v>34</v>
      </c>
      <c r="O9" s="35" t="s">
        <v>34</v>
      </c>
      <c r="S9" s="35" t="s">
        <v>34</v>
      </c>
    </row>
    <row r="10" spans="2:19" ht="45" x14ac:dyDescent="0.25">
      <c r="B10" s="11" t="s">
        <v>58</v>
      </c>
      <c r="C10" s="11" t="s">
        <v>75</v>
      </c>
      <c r="D10" s="11" t="s">
        <v>74</v>
      </c>
      <c r="E10" s="11" t="s">
        <v>73</v>
      </c>
      <c r="G10" s="11" t="s">
        <v>61</v>
      </c>
      <c r="H10" s="11" t="s">
        <v>72</v>
      </c>
      <c r="I10" s="11" t="s">
        <v>60</v>
      </c>
      <c r="J10" s="11" t="s">
        <v>71</v>
      </c>
      <c r="K10" s="11" t="s">
        <v>70</v>
      </c>
      <c r="M10" s="11" t="s">
        <v>69</v>
      </c>
      <c r="N10" s="11" t="s">
        <v>68</v>
      </c>
      <c r="O10" s="11" t="s">
        <v>67</v>
      </c>
      <c r="Q10" s="11" t="s">
        <v>66</v>
      </c>
      <c r="R10" s="11" t="s">
        <v>65</v>
      </c>
      <c r="S10" s="11" t="s">
        <v>64</v>
      </c>
    </row>
    <row r="11" spans="2:19" x14ac:dyDescent="0.25">
      <c r="B11" s="11">
        <v>0</v>
      </c>
      <c r="C11" s="37">
        <f>IF(B11&gt;12,0,$C$4)</f>
        <v>20000</v>
      </c>
      <c r="D11" s="11">
        <v>0</v>
      </c>
      <c r="E11" s="11">
        <f t="shared" ref="E11:E24" si="0">IF(B11=13,$C$5,0)</f>
        <v>0</v>
      </c>
      <c r="G11" s="11">
        <v>35</v>
      </c>
      <c r="H11" s="11">
        <v>1</v>
      </c>
      <c r="I11" s="33">
        <f>C7</f>
        <v>5.0000000000000001E-4</v>
      </c>
      <c r="J11" s="40">
        <f t="shared" ref="J11:J26" si="1">I11*H11</f>
        <v>5.0000000000000001E-4</v>
      </c>
      <c r="K11" s="40">
        <f t="shared" ref="K11:K26" si="2">H11-J11</f>
        <v>0.99950000000000006</v>
      </c>
      <c r="M11" s="41">
        <f t="shared" ref="M11:M24" si="3">C11*H11</f>
        <v>20000</v>
      </c>
      <c r="N11" s="41">
        <v>0</v>
      </c>
      <c r="O11" s="41">
        <f t="shared" ref="O11:O23" si="4">E11*K11</f>
        <v>0</v>
      </c>
      <c r="Q11" s="39">
        <f t="shared" ref="Q11:Q24" si="5">M11</f>
        <v>20000</v>
      </c>
      <c r="R11" s="38">
        <f t="shared" ref="R11:R24" si="6">N11+O11</f>
        <v>0</v>
      </c>
      <c r="S11" s="38">
        <f t="shared" ref="S11:S24" si="7">R11-Q11</f>
        <v>-20000</v>
      </c>
    </row>
    <row r="12" spans="2:19" x14ac:dyDescent="0.25">
      <c r="B12" s="11">
        <f t="shared" ref="B12:B24" si="8">MIN(13,B11+1)</f>
        <v>1</v>
      </c>
      <c r="C12" s="37">
        <f t="shared" ref="C12:C24" si="9">IF(B12&gt;0,0,$C$4)</f>
        <v>0</v>
      </c>
      <c r="D12" s="11">
        <f t="shared" ref="D12:D24" si="10">MIN(50000,10000*(1+0.5*(B12-1)))</f>
        <v>10000</v>
      </c>
      <c r="E12" s="11">
        <f t="shared" si="0"/>
        <v>0</v>
      </c>
      <c r="G12" s="11">
        <f t="shared" ref="G12:G26" si="11">G11+1</f>
        <v>36</v>
      </c>
      <c r="H12" s="40">
        <f t="shared" ref="H12:H26" si="12">K11</f>
        <v>0.99950000000000006</v>
      </c>
      <c r="I12" s="34">
        <f>'Q2 (i)'!G7</f>
        <v>5.6700000000000001E-4</v>
      </c>
      <c r="J12" s="40">
        <f t="shared" si="1"/>
        <v>5.6671650000000005E-4</v>
      </c>
      <c r="K12" s="40">
        <f t="shared" si="2"/>
        <v>0.9989332835000001</v>
      </c>
      <c r="M12" s="41">
        <f t="shared" si="3"/>
        <v>0</v>
      </c>
      <c r="N12" s="41">
        <f t="shared" ref="N12:N24" si="13">J11*D12</f>
        <v>5</v>
      </c>
      <c r="O12" s="41">
        <f t="shared" si="4"/>
        <v>0</v>
      </c>
      <c r="Q12" s="39">
        <f t="shared" si="5"/>
        <v>0</v>
      </c>
      <c r="R12" s="38">
        <f t="shared" si="6"/>
        <v>5</v>
      </c>
      <c r="S12" s="38">
        <f t="shared" si="7"/>
        <v>5</v>
      </c>
    </row>
    <row r="13" spans="2:19" x14ac:dyDescent="0.25">
      <c r="B13" s="11">
        <f t="shared" si="8"/>
        <v>2</v>
      </c>
      <c r="C13" s="37">
        <f t="shared" si="9"/>
        <v>0</v>
      </c>
      <c r="D13" s="11">
        <f t="shared" si="10"/>
        <v>15000</v>
      </c>
      <c r="E13" s="11">
        <f t="shared" si="0"/>
        <v>0</v>
      </c>
      <c r="G13" s="11">
        <f t="shared" si="11"/>
        <v>37</v>
      </c>
      <c r="H13" s="40">
        <f t="shared" si="12"/>
        <v>0.9989332835000001</v>
      </c>
      <c r="I13" s="34">
        <f>'Q2 (i)'!G8</f>
        <v>6.3299999999999999E-4</v>
      </c>
      <c r="J13" s="40">
        <f t="shared" si="1"/>
        <v>6.3232476845550005E-4</v>
      </c>
      <c r="K13" s="40">
        <f t="shared" si="2"/>
        <v>0.99830095873154456</v>
      </c>
      <c r="M13" s="41">
        <f t="shared" si="3"/>
        <v>0</v>
      </c>
      <c r="N13" s="41">
        <f t="shared" si="13"/>
        <v>8.500747500000001</v>
      </c>
      <c r="O13" s="41">
        <f t="shared" si="4"/>
        <v>0</v>
      </c>
      <c r="Q13" s="39">
        <f t="shared" si="5"/>
        <v>0</v>
      </c>
      <c r="R13" s="38">
        <f t="shared" si="6"/>
        <v>8.500747500000001</v>
      </c>
      <c r="S13" s="38">
        <f t="shared" si="7"/>
        <v>8.500747500000001</v>
      </c>
    </row>
    <row r="14" spans="2:19" x14ac:dyDescent="0.25">
      <c r="B14" s="11">
        <f t="shared" si="8"/>
        <v>3</v>
      </c>
      <c r="C14" s="37">
        <f t="shared" si="9"/>
        <v>0</v>
      </c>
      <c r="D14" s="11">
        <f t="shared" si="10"/>
        <v>20000</v>
      </c>
      <c r="E14" s="11">
        <f t="shared" si="0"/>
        <v>0</v>
      </c>
      <c r="G14" s="11">
        <f t="shared" si="11"/>
        <v>38</v>
      </c>
      <c r="H14" s="40">
        <f t="shared" si="12"/>
        <v>0.99830095873154456</v>
      </c>
      <c r="I14" s="34">
        <f>'Q2 (i)'!G9</f>
        <v>6.9999999999999999E-4</v>
      </c>
      <c r="J14" s="40">
        <f t="shared" si="1"/>
        <v>6.9881067111208118E-4</v>
      </c>
      <c r="K14" s="40">
        <f t="shared" si="2"/>
        <v>0.99760214806043246</v>
      </c>
      <c r="M14" s="41">
        <f t="shared" si="3"/>
        <v>0</v>
      </c>
      <c r="N14" s="41">
        <f t="shared" si="13"/>
        <v>12.646495369110001</v>
      </c>
      <c r="O14" s="41">
        <f t="shared" si="4"/>
        <v>0</v>
      </c>
      <c r="Q14" s="39">
        <f t="shared" si="5"/>
        <v>0</v>
      </c>
      <c r="R14" s="38">
        <f t="shared" si="6"/>
        <v>12.646495369110001</v>
      </c>
      <c r="S14" s="38">
        <f t="shared" si="7"/>
        <v>12.646495369110001</v>
      </c>
    </row>
    <row r="15" spans="2:19" x14ac:dyDescent="0.25">
      <c r="B15" s="11">
        <f t="shared" si="8"/>
        <v>4</v>
      </c>
      <c r="C15" s="37">
        <f t="shared" si="9"/>
        <v>0</v>
      </c>
      <c r="D15" s="11">
        <f t="shared" si="10"/>
        <v>25000</v>
      </c>
      <c r="E15" s="11">
        <f t="shared" si="0"/>
        <v>0</v>
      </c>
      <c r="G15" s="11">
        <f t="shared" si="11"/>
        <v>39</v>
      </c>
      <c r="H15" s="40">
        <f t="shared" si="12"/>
        <v>0.99760214806043246</v>
      </c>
      <c r="I15" s="34">
        <f>'Q2 (i)'!G10</f>
        <v>7.67E-4</v>
      </c>
      <c r="J15" s="40">
        <f t="shared" si="1"/>
        <v>7.6516084756235165E-4</v>
      </c>
      <c r="K15" s="40">
        <f t="shared" si="2"/>
        <v>0.99683698721287006</v>
      </c>
      <c r="M15" s="41">
        <f t="shared" si="3"/>
        <v>0</v>
      </c>
      <c r="N15" s="41">
        <f t="shared" si="13"/>
        <v>17.470266777802028</v>
      </c>
      <c r="O15" s="41">
        <f t="shared" si="4"/>
        <v>0</v>
      </c>
      <c r="Q15" s="39">
        <f t="shared" si="5"/>
        <v>0</v>
      </c>
      <c r="R15" s="38">
        <f t="shared" si="6"/>
        <v>17.470266777802028</v>
      </c>
      <c r="S15" s="38">
        <f t="shared" si="7"/>
        <v>17.470266777802028</v>
      </c>
    </row>
    <row r="16" spans="2:19" x14ac:dyDescent="0.25">
      <c r="B16" s="11">
        <f t="shared" si="8"/>
        <v>5</v>
      </c>
      <c r="C16" s="37">
        <f t="shared" si="9"/>
        <v>0</v>
      </c>
      <c r="D16" s="11">
        <f t="shared" si="10"/>
        <v>30000</v>
      </c>
      <c r="E16" s="11">
        <f t="shared" si="0"/>
        <v>0</v>
      </c>
      <c r="G16" s="11">
        <f t="shared" si="11"/>
        <v>40</v>
      </c>
      <c r="H16" s="40">
        <f t="shared" si="12"/>
        <v>0.99683698721287006</v>
      </c>
      <c r="I16" s="34">
        <f>'Q2 (i)'!G11</f>
        <v>8.3299999999999997E-4</v>
      </c>
      <c r="J16" s="40">
        <f t="shared" si="1"/>
        <v>8.3036521034832069E-4</v>
      </c>
      <c r="K16" s="40">
        <f t="shared" si="2"/>
        <v>0.99600662200252177</v>
      </c>
      <c r="M16" s="41">
        <f t="shared" si="3"/>
        <v>0</v>
      </c>
      <c r="N16" s="41">
        <f t="shared" si="13"/>
        <v>22.954825426870549</v>
      </c>
      <c r="O16" s="41">
        <f t="shared" si="4"/>
        <v>0</v>
      </c>
      <c r="Q16" s="39">
        <f t="shared" si="5"/>
        <v>0</v>
      </c>
      <c r="R16" s="38">
        <f t="shared" si="6"/>
        <v>22.954825426870549</v>
      </c>
      <c r="S16" s="38">
        <f t="shared" si="7"/>
        <v>22.954825426870549</v>
      </c>
    </row>
    <row r="17" spans="2:19" x14ac:dyDescent="0.25">
      <c r="B17" s="11">
        <f t="shared" si="8"/>
        <v>6</v>
      </c>
      <c r="C17" s="37">
        <f t="shared" si="9"/>
        <v>0</v>
      </c>
      <c r="D17" s="11">
        <f t="shared" si="10"/>
        <v>35000</v>
      </c>
      <c r="E17" s="11">
        <f t="shared" si="0"/>
        <v>0</v>
      </c>
      <c r="G17" s="11">
        <f t="shared" si="11"/>
        <v>41</v>
      </c>
      <c r="H17" s="40">
        <f t="shared" si="12"/>
        <v>0.99600662200252177</v>
      </c>
      <c r="I17" s="34">
        <f>'Q2 (i)'!G12</f>
        <v>8.9999999999999998E-4</v>
      </c>
      <c r="J17" s="40">
        <f t="shared" si="1"/>
        <v>8.9640595980226953E-4</v>
      </c>
      <c r="K17" s="40">
        <f t="shared" si="2"/>
        <v>0.99511021604271954</v>
      </c>
      <c r="M17" s="41">
        <f t="shared" si="3"/>
        <v>0</v>
      </c>
      <c r="N17" s="41">
        <f t="shared" si="13"/>
        <v>29.062782362191225</v>
      </c>
      <c r="O17" s="41">
        <f t="shared" si="4"/>
        <v>0</v>
      </c>
      <c r="Q17" s="39">
        <f t="shared" si="5"/>
        <v>0</v>
      </c>
      <c r="R17" s="38">
        <f t="shared" si="6"/>
        <v>29.062782362191225</v>
      </c>
      <c r="S17" s="38">
        <f t="shared" si="7"/>
        <v>29.062782362191225</v>
      </c>
    </row>
    <row r="18" spans="2:19" x14ac:dyDescent="0.25">
      <c r="B18" s="11">
        <f t="shared" si="8"/>
        <v>7</v>
      </c>
      <c r="C18" s="37">
        <f t="shared" si="9"/>
        <v>0</v>
      </c>
      <c r="D18" s="11">
        <f t="shared" si="10"/>
        <v>40000</v>
      </c>
      <c r="E18" s="11">
        <f t="shared" si="0"/>
        <v>0</v>
      </c>
      <c r="G18" s="11">
        <f t="shared" si="11"/>
        <v>42</v>
      </c>
      <c r="H18" s="40">
        <f t="shared" si="12"/>
        <v>0.99511021604271954</v>
      </c>
      <c r="I18" s="34">
        <f>'Q2 (i)'!G13</f>
        <v>9.6699999999999998E-4</v>
      </c>
      <c r="J18" s="40">
        <f t="shared" si="1"/>
        <v>9.6227157891330976E-4</v>
      </c>
      <c r="K18" s="40">
        <f t="shared" si="2"/>
        <v>0.99414794446380628</v>
      </c>
      <c r="M18" s="41">
        <f t="shared" si="3"/>
        <v>0</v>
      </c>
      <c r="N18" s="41">
        <f t="shared" si="13"/>
        <v>35.856238392090781</v>
      </c>
      <c r="O18" s="41">
        <f t="shared" si="4"/>
        <v>0</v>
      </c>
      <c r="Q18" s="39">
        <f t="shared" si="5"/>
        <v>0</v>
      </c>
      <c r="R18" s="38">
        <f t="shared" si="6"/>
        <v>35.856238392090781</v>
      </c>
      <c r="S18" s="38">
        <f t="shared" si="7"/>
        <v>35.856238392090781</v>
      </c>
    </row>
    <row r="19" spans="2:19" x14ac:dyDescent="0.25">
      <c r="B19" s="11">
        <f t="shared" si="8"/>
        <v>8</v>
      </c>
      <c r="C19" s="37">
        <f t="shared" si="9"/>
        <v>0</v>
      </c>
      <c r="D19" s="11">
        <f t="shared" si="10"/>
        <v>45000</v>
      </c>
      <c r="E19" s="11">
        <f t="shared" si="0"/>
        <v>0</v>
      </c>
      <c r="G19" s="11">
        <f t="shared" si="11"/>
        <v>43</v>
      </c>
      <c r="H19" s="40">
        <f t="shared" si="12"/>
        <v>0.99414794446380628</v>
      </c>
      <c r="I19" s="34">
        <f>'Q2 (i)'!G14</f>
        <v>1.0330000000000001E-3</v>
      </c>
      <c r="J19" s="40">
        <f t="shared" si="1"/>
        <v>1.0269548266311119E-3</v>
      </c>
      <c r="K19" s="40">
        <f t="shared" si="2"/>
        <v>0.99312098963717521</v>
      </c>
      <c r="M19" s="41">
        <f t="shared" si="3"/>
        <v>0</v>
      </c>
      <c r="N19" s="41">
        <f t="shared" si="13"/>
        <v>43.30222105109894</v>
      </c>
      <c r="O19" s="41">
        <f t="shared" si="4"/>
        <v>0</v>
      </c>
      <c r="Q19" s="39">
        <f t="shared" si="5"/>
        <v>0</v>
      </c>
      <c r="R19" s="38">
        <f t="shared" si="6"/>
        <v>43.30222105109894</v>
      </c>
      <c r="S19" s="38">
        <f t="shared" si="7"/>
        <v>43.30222105109894</v>
      </c>
    </row>
    <row r="20" spans="2:19" x14ac:dyDescent="0.25">
      <c r="B20" s="11">
        <f t="shared" si="8"/>
        <v>9</v>
      </c>
      <c r="C20" s="37">
        <f t="shared" si="9"/>
        <v>0</v>
      </c>
      <c r="D20" s="11">
        <f t="shared" si="10"/>
        <v>50000</v>
      </c>
      <c r="E20" s="11">
        <f t="shared" si="0"/>
        <v>0</v>
      </c>
      <c r="G20" s="11">
        <f t="shared" si="11"/>
        <v>44</v>
      </c>
      <c r="H20" s="40">
        <f t="shared" si="12"/>
        <v>0.99312098963717521</v>
      </c>
      <c r="I20" s="34">
        <f>'Q2 (i)'!G15</f>
        <v>1.1000000000000001E-3</v>
      </c>
      <c r="J20" s="40">
        <f t="shared" si="1"/>
        <v>1.0924330886008928E-3</v>
      </c>
      <c r="K20" s="40">
        <f t="shared" si="2"/>
        <v>0.99202855654857436</v>
      </c>
      <c r="M20" s="41">
        <f t="shared" si="3"/>
        <v>0</v>
      </c>
      <c r="N20" s="41">
        <f t="shared" si="13"/>
        <v>51.347741331555596</v>
      </c>
      <c r="O20" s="41">
        <f t="shared" si="4"/>
        <v>0</v>
      </c>
      <c r="Q20" s="39">
        <f t="shared" si="5"/>
        <v>0</v>
      </c>
      <c r="R20" s="38">
        <f t="shared" si="6"/>
        <v>51.347741331555596</v>
      </c>
      <c r="S20" s="38">
        <f t="shared" si="7"/>
        <v>51.347741331555596</v>
      </c>
    </row>
    <row r="21" spans="2:19" x14ac:dyDescent="0.25">
      <c r="B21" s="11">
        <f t="shared" si="8"/>
        <v>10</v>
      </c>
      <c r="C21" s="37">
        <f t="shared" si="9"/>
        <v>0</v>
      </c>
      <c r="D21" s="11">
        <f t="shared" si="10"/>
        <v>50000</v>
      </c>
      <c r="E21" s="11">
        <f t="shared" si="0"/>
        <v>0</v>
      </c>
      <c r="G21" s="11">
        <f t="shared" si="11"/>
        <v>45</v>
      </c>
      <c r="H21" s="40">
        <f t="shared" si="12"/>
        <v>0.99202855654857436</v>
      </c>
      <c r="I21" s="34">
        <f>'Q2 (i)'!G16</f>
        <v>1.1670000000000001E-3</v>
      </c>
      <c r="J21" s="40">
        <f t="shared" si="1"/>
        <v>1.1576973254921864E-3</v>
      </c>
      <c r="K21" s="40">
        <f t="shared" si="2"/>
        <v>0.99087085922308216</v>
      </c>
      <c r="M21" s="41">
        <f t="shared" si="3"/>
        <v>0</v>
      </c>
      <c r="N21" s="41">
        <f t="shared" si="13"/>
        <v>54.621654430044636</v>
      </c>
      <c r="O21" s="41">
        <f t="shared" si="4"/>
        <v>0</v>
      </c>
      <c r="Q21" s="39">
        <f t="shared" si="5"/>
        <v>0</v>
      </c>
      <c r="R21" s="38">
        <f t="shared" si="6"/>
        <v>54.621654430044636</v>
      </c>
      <c r="S21" s="38">
        <f t="shared" si="7"/>
        <v>54.621654430044636</v>
      </c>
    </row>
    <row r="22" spans="2:19" x14ac:dyDescent="0.25">
      <c r="B22" s="11">
        <f t="shared" si="8"/>
        <v>11</v>
      </c>
      <c r="C22" s="37">
        <f t="shared" si="9"/>
        <v>0</v>
      </c>
      <c r="D22" s="11">
        <f t="shared" si="10"/>
        <v>50000</v>
      </c>
      <c r="E22" s="11">
        <f t="shared" si="0"/>
        <v>0</v>
      </c>
      <c r="G22" s="11">
        <f t="shared" si="11"/>
        <v>46</v>
      </c>
      <c r="H22" s="40">
        <f t="shared" si="12"/>
        <v>0.99087085922308216</v>
      </c>
      <c r="I22" s="34">
        <f>'Q2 (i)'!G17</f>
        <v>1.2329999999999999E-3</v>
      </c>
      <c r="J22" s="40">
        <f t="shared" si="1"/>
        <v>1.2217437694220603E-3</v>
      </c>
      <c r="K22" s="40">
        <f t="shared" si="2"/>
        <v>0.98964911545366008</v>
      </c>
      <c r="M22" s="41">
        <f t="shared" si="3"/>
        <v>0</v>
      </c>
      <c r="N22" s="41">
        <f t="shared" si="13"/>
        <v>57.884866274609323</v>
      </c>
      <c r="O22" s="41">
        <f t="shared" si="4"/>
        <v>0</v>
      </c>
      <c r="Q22" s="39">
        <f t="shared" si="5"/>
        <v>0</v>
      </c>
      <c r="R22" s="38">
        <f t="shared" si="6"/>
        <v>57.884866274609323</v>
      </c>
      <c r="S22" s="38">
        <f t="shared" si="7"/>
        <v>57.884866274609323</v>
      </c>
    </row>
    <row r="23" spans="2:19" x14ac:dyDescent="0.25">
      <c r="B23" s="11">
        <f t="shared" si="8"/>
        <v>12</v>
      </c>
      <c r="C23" s="37">
        <f t="shared" si="9"/>
        <v>0</v>
      </c>
      <c r="D23" s="11">
        <f t="shared" si="10"/>
        <v>50000</v>
      </c>
      <c r="E23" s="11">
        <f t="shared" si="0"/>
        <v>0</v>
      </c>
      <c r="G23" s="11">
        <f t="shared" si="11"/>
        <v>47</v>
      </c>
      <c r="H23" s="40">
        <f t="shared" si="12"/>
        <v>0.98964911545366008</v>
      </c>
      <c r="I23" s="34">
        <f>'Q2 (i)'!G18</f>
        <v>1.2999999999999999E-3</v>
      </c>
      <c r="J23" s="40">
        <f t="shared" si="1"/>
        <v>1.2865438500897579E-3</v>
      </c>
      <c r="K23" s="40">
        <f t="shared" si="2"/>
        <v>0.98836257160357033</v>
      </c>
      <c r="M23" s="41">
        <f t="shared" si="3"/>
        <v>0</v>
      </c>
      <c r="N23" s="41">
        <f t="shared" si="13"/>
        <v>61.087188471103019</v>
      </c>
      <c r="O23" s="41">
        <f t="shared" si="4"/>
        <v>0</v>
      </c>
      <c r="Q23" s="39">
        <f t="shared" si="5"/>
        <v>0</v>
      </c>
      <c r="R23" s="38">
        <f t="shared" si="6"/>
        <v>61.087188471103019</v>
      </c>
      <c r="S23" s="38">
        <f t="shared" si="7"/>
        <v>61.087188471103019</v>
      </c>
    </row>
    <row r="24" spans="2:19" x14ac:dyDescent="0.25">
      <c r="B24" s="11">
        <f t="shared" si="8"/>
        <v>13</v>
      </c>
      <c r="C24" s="37">
        <f t="shared" si="9"/>
        <v>0</v>
      </c>
      <c r="D24" s="11">
        <f t="shared" si="10"/>
        <v>50000</v>
      </c>
      <c r="E24" s="11">
        <f t="shared" si="0"/>
        <v>37500</v>
      </c>
      <c r="G24" s="11">
        <f t="shared" si="11"/>
        <v>48</v>
      </c>
      <c r="H24" s="40">
        <f t="shared" si="12"/>
        <v>0.98836257160357033</v>
      </c>
      <c r="I24" s="34">
        <f>'Q2 (i)'!G19</f>
        <v>1.3669999999999999E-3</v>
      </c>
      <c r="J24" s="40">
        <f t="shared" si="1"/>
        <v>1.3510916353820805E-3</v>
      </c>
      <c r="K24" s="40">
        <f t="shared" si="2"/>
        <v>0.98701147996818828</v>
      </c>
      <c r="M24" s="41">
        <f t="shared" si="3"/>
        <v>0</v>
      </c>
      <c r="N24" s="41">
        <f t="shared" si="13"/>
        <v>64.327192504487897</v>
      </c>
      <c r="O24" s="41">
        <f>E24*H24</f>
        <v>37063.596435133884</v>
      </c>
      <c r="Q24" s="39">
        <f t="shared" si="5"/>
        <v>0</v>
      </c>
      <c r="R24" s="38">
        <f t="shared" si="6"/>
        <v>37127.923627638374</v>
      </c>
      <c r="S24" s="38">
        <f t="shared" si="7"/>
        <v>37127.923627638374</v>
      </c>
    </row>
    <row r="25" spans="2:19" x14ac:dyDescent="0.25">
      <c r="C25" s="37"/>
      <c r="G25" s="11">
        <f t="shared" si="11"/>
        <v>49</v>
      </c>
      <c r="H25" s="40">
        <f t="shared" si="12"/>
        <v>0.98701147996818828</v>
      </c>
      <c r="I25" s="34">
        <f>'Q2 (i)'!G20</f>
        <v>1.433E-3</v>
      </c>
      <c r="J25" s="40">
        <f t="shared" si="1"/>
        <v>1.4143874507944138E-3</v>
      </c>
      <c r="K25" s="40">
        <f t="shared" si="2"/>
        <v>0.98559709251739391</v>
      </c>
      <c r="Q25" s="39"/>
      <c r="R25" s="38"/>
      <c r="S25" s="38"/>
    </row>
    <row r="26" spans="2:19" x14ac:dyDescent="0.25">
      <c r="C26" s="37"/>
      <c r="G26" s="11">
        <f t="shared" si="11"/>
        <v>50</v>
      </c>
      <c r="H26" s="40">
        <f t="shared" si="12"/>
        <v>0.98559709251739391</v>
      </c>
      <c r="I26" s="33">
        <f>C8</f>
        <v>1.5E-3</v>
      </c>
      <c r="J26" s="40">
        <f t="shared" si="1"/>
        <v>1.4783956387760908E-3</v>
      </c>
      <c r="K26" s="40">
        <f t="shared" si="2"/>
        <v>0.98411869687861786</v>
      </c>
      <c r="Q26" s="39"/>
      <c r="R26" s="38"/>
      <c r="S26" s="38"/>
    </row>
    <row r="27" spans="2:19" x14ac:dyDescent="0.25">
      <c r="C27" s="37"/>
    </row>
    <row r="28" spans="2:19" x14ac:dyDescent="0.25">
      <c r="C28" s="37"/>
    </row>
    <row r="29" spans="2:19" x14ac:dyDescent="0.25">
      <c r="C29" s="37"/>
    </row>
    <row r="30" spans="2:19" x14ac:dyDescent="0.25">
      <c r="C30" s="37"/>
    </row>
    <row r="31" spans="2:19" x14ac:dyDescent="0.25">
      <c r="C31" s="37"/>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Q19"/>
  <sheetViews>
    <sheetView workbookViewId="0">
      <selection activeCell="D1" sqref="D1"/>
    </sheetView>
  </sheetViews>
  <sheetFormatPr defaultRowHeight="15" x14ac:dyDescent="0.25"/>
  <cols>
    <col min="4" max="4" width="10.5703125" bestFit="1" customWidth="1"/>
    <col min="6" max="6" width="10.42578125" bestFit="1" customWidth="1"/>
  </cols>
  <sheetData>
    <row r="1" spans="3:17" x14ac:dyDescent="0.25">
      <c r="G1" s="18" t="s">
        <v>83</v>
      </c>
      <c r="H1" t="s">
        <v>82</v>
      </c>
      <c r="Q1" s="56" t="s">
        <v>34</v>
      </c>
    </row>
    <row r="2" spans="3:17" x14ac:dyDescent="0.25">
      <c r="C2" t="s">
        <v>131</v>
      </c>
      <c r="D2" s="43">
        <v>0.06</v>
      </c>
      <c r="H2" t="s">
        <v>81</v>
      </c>
      <c r="Q2" s="56"/>
    </row>
    <row r="4" spans="3:17" x14ac:dyDescent="0.25">
      <c r="D4" s="16" t="s">
        <v>34</v>
      </c>
      <c r="E4" s="16" t="s">
        <v>33</v>
      </c>
      <c r="F4" s="12"/>
      <c r="G4" s="16"/>
    </row>
    <row r="5" spans="3:17" x14ac:dyDescent="0.25">
      <c r="C5" t="s">
        <v>80</v>
      </c>
      <c r="E5" t="s">
        <v>79</v>
      </c>
    </row>
    <row r="6" spans="3:17" x14ac:dyDescent="0.25">
      <c r="C6">
        <f>1</f>
        <v>1</v>
      </c>
      <c r="D6" s="12">
        <f>'Q2 (ii)'!S11</f>
        <v>-20000</v>
      </c>
      <c r="E6" s="54">
        <f t="shared" ref="E6:E19" si="0">D6+E7/(1+$D$2)</f>
        <v>-2345.840969744735</v>
      </c>
    </row>
    <row r="7" spans="3:17" x14ac:dyDescent="0.25">
      <c r="C7">
        <f t="shared" ref="C7:C19" si="1">C6+1</f>
        <v>2</v>
      </c>
      <c r="D7" s="12">
        <f>'Q2 (ii)'!S12</f>
        <v>5</v>
      </c>
      <c r="E7" s="15">
        <f t="shared" si="0"/>
        <v>18713.408572070581</v>
      </c>
    </row>
    <row r="8" spans="3:17" x14ac:dyDescent="0.25">
      <c r="C8">
        <f t="shared" si="1"/>
        <v>3</v>
      </c>
      <c r="D8" s="12">
        <f>'Q2 (ii)'!S13</f>
        <v>8.500747500000001</v>
      </c>
      <c r="E8" s="15">
        <f t="shared" si="0"/>
        <v>19830.913086394816</v>
      </c>
    </row>
    <row r="9" spans="3:17" x14ac:dyDescent="0.25">
      <c r="C9">
        <f t="shared" si="1"/>
        <v>4</v>
      </c>
      <c r="D9" s="12">
        <f>'Q2 (ii)'!S14</f>
        <v>12.646495369110001</v>
      </c>
      <c r="E9" s="15">
        <f t="shared" si="0"/>
        <v>21011.757079228508</v>
      </c>
    </row>
    <row r="10" spans="3:17" x14ac:dyDescent="0.25">
      <c r="C10">
        <f t="shared" si="1"/>
        <v>5</v>
      </c>
      <c r="D10" s="12">
        <f>'Q2 (ii)'!S15</f>
        <v>17.470266777802028</v>
      </c>
      <c r="E10" s="15">
        <f t="shared" si="0"/>
        <v>22259.057218890961</v>
      </c>
    </row>
    <row r="11" spans="3:17" x14ac:dyDescent="0.25">
      <c r="C11">
        <f t="shared" si="1"/>
        <v>6</v>
      </c>
      <c r="D11" s="12">
        <f>'Q2 (ii)'!S16</f>
        <v>22.954825426870549</v>
      </c>
      <c r="E11" s="15">
        <f t="shared" si="0"/>
        <v>23576.082169239948</v>
      </c>
    </row>
    <row r="12" spans="3:17" x14ac:dyDescent="0.25">
      <c r="C12">
        <f t="shared" si="1"/>
        <v>7</v>
      </c>
      <c r="D12" s="12">
        <f>'Q2 (ii)'!S17</f>
        <v>29.062782362191225</v>
      </c>
      <c r="E12" s="15">
        <f t="shared" si="0"/>
        <v>24966.314984441862</v>
      </c>
    </row>
    <row r="13" spans="3:17" x14ac:dyDescent="0.25">
      <c r="C13">
        <f t="shared" si="1"/>
        <v>8</v>
      </c>
      <c r="D13" s="12">
        <f>'Q2 (ii)'!S18</f>
        <v>35.856238392090781</v>
      </c>
      <c r="E13" s="15">
        <f t="shared" si="0"/>
        <v>26433.487334204452</v>
      </c>
    </row>
    <row r="14" spans="3:17" x14ac:dyDescent="0.25">
      <c r="C14">
        <f t="shared" si="1"/>
        <v>9</v>
      </c>
      <c r="D14" s="12">
        <f>'Q2 (ii)'!S19</f>
        <v>43.30222105109894</v>
      </c>
      <c r="E14" s="15">
        <f t="shared" si="0"/>
        <v>27981.488961561103</v>
      </c>
    </row>
    <row r="15" spans="3:17" x14ac:dyDescent="0.25">
      <c r="C15">
        <f t="shared" si="1"/>
        <v>10</v>
      </c>
      <c r="D15" s="12">
        <f>'Q2 (ii)'!S20</f>
        <v>51.347741331555596</v>
      </c>
      <c r="E15" s="15">
        <f t="shared" si="0"/>
        <v>29614.477944940609</v>
      </c>
    </row>
    <row r="16" spans="3:17" x14ac:dyDescent="0.25">
      <c r="C16">
        <f t="shared" si="1"/>
        <v>11</v>
      </c>
      <c r="D16" s="12">
        <f>'Q2 (ii)'!S21</f>
        <v>54.621654430044636</v>
      </c>
      <c r="E16" s="15">
        <f t="shared" si="0"/>
        <v>31336.918015825599</v>
      </c>
    </row>
    <row r="17" spans="3:5" x14ac:dyDescent="0.25">
      <c r="C17">
        <f t="shared" si="1"/>
        <v>12</v>
      </c>
      <c r="D17" s="12">
        <f>'Q2 (ii)'!S22</f>
        <v>57.884866274609323</v>
      </c>
      <c r="E17" s="15">
        <f t="shared" si="0"/>
        <v>33159.234143079288</v>
      </c>
    </row>
    <row r="18" spans="3:5" x14ac:dyDescent="0.25">
      <c r="C18">
        <f t="shared" si="1"/>
        <v>13</v>
      </c>
      <c r="D18" s="12">
        <f>'Q2 (ii)'!S23</f>
        <v>61.087188471103019</v>
      </c>
      <c r="E18" s="15">
        <f t="shared" si="0"/>
        <v>35087.430233412961</v>
      </c>
    </row>
    <row r="19" spans="3:5" x14ac:dyDescent="0.25">
      <c r="C19">
        <f t="shared" si="1"/>
        <v>14</v>
      </c>
      <c r="D19" s="12">
        <f>'Q2 (ii)'!S24</f>
        <v>37127.923627638374</v>
      </c>
      <c r="E19" s="15">
        <f t="shared" si="0"/>
        <v>37127.923627638374</v>
      </c>
    </row>
  </sheetData>
  <mergeCells count="1">
    <mergeCell ref="Q1:Q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31"/>
  <sheetViews>
    <sheetView zoomScale="90" zoomScaleNormal="90" workbookViewId="0"/>
  </sheetViews>
  <sheetFormatPr defaultColWidth="8.5703125" defaultRowHeight="15" x14ac:dyDescent="0.25"/>
  <cols>
    <col min="1" max="1" width="8.5703125" style="11"/>
    <col min="2" max="2" width="16.140625" style="11" bestFit="1" customWidth="1"/>
    <col min="3" max="3" width="15.42578125" style="11" bestFit="1" customWidth="1"/>
    <col min="4" max="4" width="14.5703125" style="11" customWidth="1"/>
    <col min="5" max="7" width="8.5703125" style="11"/>
    <col min="8" max="8" width="9.5703125" style="11" customWidth="1"/>
    <col min="9" max="9" width="22.5703125" style="11" customWidth="1"/>
    <col min="10" max="10" width="14.42578125" style="11" customWidth="1"/>
    <col min="11" max="11" width="19.42578125" style="11" customWidth="1"/>
    <col min="12" max="12" width="8.5703125" style="11"/>
    <col min="13" max="13" width="10.5703125" style="11" customWidth="1"/>
    <col min="14" max="14" width="8.5703125" style="11"/>
    <col min="15" max="15" width="12.140625" style="11" customWidth="1"/>
    <col min="16" max="16" width="11.42578125" style="11" customWidth="1"/>
    <col min="17" max="18" width="8.5703125" style="11"/>
    <col min="19" max="19" width="11.42578125" style="11" bestFit="1" customWidth="1"/>
    <col min="20" max="20" width="26.140625" style="11" customWidth="1"/>
    <col min="21" max="16384" width="8.5703125" style="11"/>
  </cols>
  <sheetData>
    <row r="2" spans="2:20" ht="14.45" customHeight="1" x14ac:dyDescent="0.25">
      <c r="K2" s="60" t="s">
        <v>132</v>
      </c>
      <c r="L2" s="60"/>
      <c r="M2" s="60"/>
      <c r="N2" s="60"/>
      <c r="O2" s="60"/>
      <c r="P2" s="60"/>
      <c r="Q2" s="60"/>
      <c r="R2" s="60"/>
      <c r="S2" s="60"/>
      <c r="T2" s="60"/>
    </row>
    <row r="3" spans="2:20" ht="30" x14ac:dyDescent="0.25">
      <c r="B3" s="11" t="s">
        <v>78</v>
      </c>
      <c r="C3" s="37">
        <f>'Q2 (ii)'!C3</f>
        <v>50000</v>
      </c>
      <c r="K3" s="60"/>
      <c r="L3" s="60"/>
      <c r="M3" s="60"/>
      <c r="N3" s="60"/>
      <c r="O3" s="60"/>
      <c r="P3" s="60"/>
      <c r="Q3" s="60"/>
      <c r="R3" s="60"/>
      <c r="S3" s="60"/>
      <c r="T3" s="60"/>
    </row>
    <row r="4" spans="2:20" x14ac:dyDescent="0.25">
      <c r="B4" s="11" t="s">
        <v>77</v>
      </c>
      <c r="C4" s="37">
        <f>'Q2 (ii)'!C4</f>
        <v>20000</v>
      </c>
    </row>
    <row r="5" spans="2:20" x14ac:dyDescent="0.25">
      <c r="B5" s="11" t="s">
        <v>76</v>
      </c>
      <c r="C5" s="37">
        <f>'Q2 (ii)'!C5</f>
        <v>37500</v>
      </c>
    </row>
    <row r="6" spans="2:20" x14ac:dyDescent="0.25">
      <c r="B6" s="11" t="s">
        <v>89</v>
      </c>
      <c r="C6" s="45">
        <v>0.06</v>
      </c>
      <c r="R6" s="11" t="s">
        <v>93</v>
      </c>
      <c r="S6" s="48">
        <f>S14</f>
        <v>21022.456213817946</v>
      </c>
      <c r="T6" s="35" t="s">
        <v>92</v>
      </c>
    </row>
    <row r="7" spans="2:20" x14ac:dyDescent="0.25">
      <c r="B7" s="11" t="s">
        <v>63</v>
      </c>
      <c r="C7" s="47">
        <f>'Q2 (ii)'!C7*115%</f>
        <v>5.7499999999999999E-4</v>
      </c>
      <c r="D7" s="35" t="s">
        <v>91</v>
      </c>
    </row>
    <row r="8" spans="2:20" ht="15.75" thickBot="1" x14ac:dyDescent="0.3">
      <c r="B8" s="11" t="s">
        <v>62</v>
      </c>
      <c r="C8" s="47">
        <f>'Q2 (ii)'!C8*115%</f>
        <v>1.725E-3</v>
      </c>
      <c r="D8" s="35" t="s">
        <v>91</v>
      </c>
    </row>
    <row r="9" spans="2:20" ht="15.75" thickBot="1" x14ac:dyDescent="0.3">
      <c r="C9" s="57" t="s">
        <v>34</v>
      </c>
      <c r="D9" s="58"/>
      <c r="E9" s="59"/>
      <c r="H9" s="57" t="s">
        <v>34</v>
      </c>
      <c r="I9" s="58"/>
      <c r="J9" s="58"/>
      <c r="K9" s="59"/>
      <c r="M9" s="57" t="s">
        <v>34</v>
      </c>
      <c r="N9" s="58"/>
      <c r="O9" s="58"/>
      <c r="P9" s="59"/>
      <c r="S9" s="46" t="s">
        <v>34</v>
      </c>
    </row>
    <row r="10" spans="2:20" ht="45" x14ac:dyDescent="0.25">
      <c r="B10" s="11" t="s">
        <v>58</v>
      </c>
      <c r="C10" s="11" t="s">
        <v>75</v>
      </c>
      <c r="D10" s="11" t="s">
        <v>74</v>
      </c>
      <c r="E10" s="11" t="s">
        <v>73</v>
      </c>
      <c r="G10" s="11" t="s">
        <v>61</v>
      </c>
      <c r="H10" s="11" t="s">
        <v>72</v>
      </c>
      <c r="I10" s="11" t="s">
        <v>60</v>
      </c>
      <c r="J10" s="11" t="s">
        <v>71</v>
      </c>
      <c r="K10" s="11" t="s">
        <v>70</v>
      </c>
      <c r="M10" s="11" t="s">
        <v>69</v>
      </c>
      <c r="N10" s="11" t="s">
        <v>68</v>
      </c>
      <c r="O10" s="11" t="s">
        <v>67</v>
      </c>
      <c r="P10" s="11" t="s">
        <v>90</v>
      </c>
      <c r="R10" s="11" t="s">
        <v>89</v>
      </c>
      <c r="S10" s="11" t="s">
        <v>88</v>
      </c>
    </row>
    <row r="11" spans="2:20" x14ac:dyDescent="0.25">
      <c r="B11" s="11">
        <v>0</v>
      </c>
      <c r="C11" s="37">
        <f t="shared" ref="C11:C24" si="0">IF(B11&gt;0,0,$C$4)</f>
        <v>20000</v>
      </c>
      <c r="D11" s="11">
        <v>0</v>
      </c>
      <c r="E11" s="11">
        <f t="shared" ref="E11:E24" si="1">IF(B11=13,$C$5,0)</f>
        <v>0</v>
      </c>
      <c r="G11" s="11">
        <v>35</v>
      </c>
      <c r="H11" s="11">
        <v>1</v>
      </c>
      <c r="I11" s="33">
        <f>C7</f>
        <v>5.7499999999999999E-4</v>
      </c>
      <c r="J11" s="40">
        <f t="shared" ref="J11:J26" si="2">I11*H11</f>
        <v>5.7499999999999999E-4</v>
      </c>
      <c r="K11" s="40">
        <f t="shared" ref="K11:K26" si="3">H11-J11</f>
        <v>0.99942500000000001</v>
      </c>
      <c r="L11" s="11">
        <v>1</v>
      </c>
      <c r="M11" s="41">
        <f t="shared" ref="M11:M24" si="4">C11*H11</f>
        <v>20000</v>
      </c>
      <c r="N11" s="41">
        <v>0</v>
      </c>
      <c r="O11" s="41">
        <f t="shared" ref="O11:O23" si="5">E11*K11</f>
        <v>0</v>
      </c>
      <c r="P11" s="38">
        <f t="shared" ref="P11:P24" si="6">N11+O11-M11</f>
        <v>-20000</v>
      </c>
      <c r="R11" s="45">
        <f t="shared" ref="R11:R24" si="7">$C$6</f>
        <v>0.06</v>
      </c>
      <c r="S11" s="44">
        <f t="shared" ref="S11:S24" si="8">(P11+S12/(1+R11))</f>
        <v>-2335.0211450094321</v>
      </c>
      <c r="T11" s="11" t="s">
        <v>87</v>
      </c>
    </row>
    <row r="12" spans="2:20" ht="30" x14ac:dyDescent="0.25">
      <c r="B12" s="11">
        <f t="shared" ref="B12:B24" si="9">MIN(13,B11+1)</f>
        <v>1</v>
      </c>
      <c r="C12" s="37">
        <f t="shared" si="0"/>
        <v>0</v>
      </c>
      <c r="D12" s="11">
        <f t="shared" ref="D12:D24" si="10">MIN(50000,10000*(1+0.5*(B12-1)))</f>
        <v>10000</v>
      </c>
      <c r="E12" s="11">
        <f t="shared" si="1"/>
        <v>0</v>
      </c>
      <c r="G12" s="11">
        <f t="shared" ref="G12:G26" si="11">G11+1</f>
        <v>36</v>
      </c>
      <c r="H12" s="40">
        <f t="shared" ref="H12:H26" si="12">K11</f>
        <v>0.99942500000000001</v>
      </c>
      <c r="I12" s="34">
        <f t="shared" ref="I12:I25" si="13">$I$11+($I$26-$I$11)/($G$26-$G$11)*(G12-$G$11)</f>
        <v>6.5166666666666671E-4</v>
      </c>
      <c r="J12" s="40">
        <f t="shared" si="2"/>
        <v>6.5129195833333339E-4</v>
      </c>
      <c r="K12" s="40">
        <f t="shared" si="3"/>
        <v>0.99877370804166665</v>
      </c>
      <c r="L12" s="11">
        <v>2</v>
      </c>
      <c r="M12" s="41">
        <f t="shared" si="4"/>
        <v>0</v>
      </c>
      <c r="N12" s="41">
        <f t="shared" ref="N12:N24" si="14">J11*D12</f>
        <v>5.75</v>
      </c>
      <c r="O12" s="41">
        <f t="shared" si="5"/>
        <v>0</v>
      </c>
      <c r="P12" s="38">
        <f t="shared" si="6"/>
        <v>5.75</v>
      </c>
      <c r="R12" s="45">
        <f t="shared" si="7"/>
        <v>0.06</v>
      </c>
      <c r="S12" s="44">
        <f t="shared" si="8"/>
        <v>18724.877586290004</v>
      </c>
      <c r="T12" s="11" t="s">
        <v>86</v>
      </c>
    </row>
    <row r="13" spans="2:20" ht="30" x14ac:dyDescent="0.25">
      <c r="B13" s="11">
        <f t="shared" si="9"/>
        <v>2</v>
      </c>
      <c r="C13" s="37">
        <f t="shared" si="0"/>
        <v>0</v>
      </c>
      <c r="D13" s="11">
        <f t="shared" si="10"/>
        <v>15000</v>
      </c>
      <c r="E13" s="11">
        <f t="shared" si="1"/>
        <v>0</v>
      </c>
      <c r="G13" s="11">
        <f t="shared" si="11"/>
        <v>37</v>
      </c>
      <c r="H13" s="40">
        <f t="shared" si="12"/>
        <v>0.99877370804166665</v>
      </c>
      <c r="I13" s="34">
        <f t="shared" si="13"/>
        <v>7.2833333333333333E-4</v>
      </c>
      <c r="J13" s="40">
        <f t="shared" si="2"/>
        <v>7.274401840236805E-4</v>
      </c>
      <c r="K13" s="40">
        <f t="shared" si="3"/>
        <v>0.99804626785764294</v>
      </c>
      <c r="L13" s="11">
        <v>3</v>
      </c>
      <c r="M13" s="41">
        <f t="shared" si="4"/>
        <v>0</v>
      </c>
      <c r="N13" s="41">
        <f t="shared" si="14"/>
        <v>9.7693793750000015</v>
      </c>
      <c r="O13" s="41">
        <f t="shared" si="5"/>
        <v>0</v>
      </c>
      <c r="P13" s="38">
        <f t="shared" si="6"/>
        <v>9.7693793750000015</v>
      </c>
      <c r="R13" s="45">
        <f t="shared" si="7"/>
        <v>0.06</v>
      </c>
      <c r="S13" s="44">
        <f t="shared" si="8"/>
        <v>19842.275241467403</v>
      </c>
      <c r="T13" s="11" t="s">
        <v>85</v>
      </c>
    </row>
    <row r="14" spans="2:20" ht="30" x14ac:dyDescent="0.25">
      <c r="B14" s="11">
        <f t="shared" si="9"/>
        <v>3</v>
      </c>
      <c r="C14" s="37">
        <f t="shared" si="0"/>
        <v>0</v>
      </c>
      <c r="D14" s="11">
        <f t="shared" si="10"/>
        <v>20000</v>
      </c>
      <c r="E14" s="11">
        <f t="shared" si="1"/>
        <v>0</v>
      </c>
      <c r="G14" s="11">
        <f t="shared" si="11"/>
        <v>38</v>
      </c>
      <c r="H14" s="40">
        <f t="shared" si="12"/>
        <v>0.99804626785764294</v>
      </c>
      <c r="I14" s="34">
        <f t="shared" si="13"/>
        <v>8.0499999999999994E-4</v>
      </c>
      <c r="J14" s="40">
        <f t="shared" si="2"/>
        <v>8.0342724562540251E-4</v>
      </c>
      <c r="K14" s="40">
        <f t="shared" si="3"/>
        <v>0.99724284061201751</v>
      </c>
      <c r="L14" s="11">
        <v>4</v>
      </c>
      <c r="M14" s="41">
        <f t="shared" si="4"/>
        <v>0</v>
      </c>
      <c r="N14" s="41">
        <f t="shared" si="14"/>
        <v>14.548803680473609</v>
      </c>
      <c r="O14" s="41">
        <f t="shared" si="5"/>
        <v>0</v>
      </c>
      <c r="P14" s="38">
        <f t="shared" si="6"/>
        <v>14.548803680473609</v>
      </c>
      <c r="R14" s="45">
        <f t="shared" si="7"/>
        <v>0.06</v>
      </c>
      <c r="S14" s="44">
        <f t="shared" si="8"/>
        <v>21022.456213817946</v>
      </c>
      <c r="T14" s="11" t="s">
        <v>84</v>
      </c>
    </row>
    <row r="15" spans="2:20" x14ac:dyDescent="0.25">
      <c r="B15" s="11">
        <f t="shared" si="9"/>
        <v>4</v>
      </c>
      <c r="C15" s="37">
        <f t="shared" si="0"/>
        <v>0</v>
      </c>
      <c r="D15" s="11">
        <f t="shared" si="10"/>
        <v>25000</v>
      </c>
      <c r="E15" s="11">
        <f t="shared" si="1"/>
        <v>0</v>
      </c>
      <c r="G15" s="11">
        <f t="shared" si="11"/>
        <v>39</v>
      </c>
      <c r="H15" s="40">
        <f t="shared" si="12"/>
        <v>0.99724284061201751</v>
      </c>
      <c r="I15" s="34">
        <f t="shared" si="13"/>
        <v>8.8166666666666667E-4</v>
      </c>
      <c r="J15" s="40">
        <f t="shared" si="2"/>
        <v>8.7923577113959545E-4</v>
      </c>
      <c r="K15" s="40">
        <f t="shared" si="3"/>
        <v>0.99636360484087794</v>
      </c>
      <c r="L15" s="11">
        <v>5</v>
      </c>
      <c r="M15" s="41">
        <f t="shared" si="4"/>
        <v>0</v>
      </c>
      <c r="N15" s="41">
        <f t="shared" si="14"/>
        <v>20.085681140635064</v>
      </c>
      <c r="O15" s="41">
        <f t="shared" si="5"/>
        <v>0</v>
      </c>
      <c r="P15" s="38">
        <f t="shared" si="6"/>
        <v>20.085681140635064</v>
      </c>
      <c r="R15" s="45">
        <f t="shared" si="7"/>
        <v>0.06</v>
      </c>
      <c r="S15" s="44">
        <f t="shared" si="8"/>
        <v>22268.381854745719</v>
      </c>
    </row>
    <row r="16" spans="2:20" x14ac:dyDescent="0.25">
      <c r="B16" s="11">
        <f t="shared" si="9"/>
        <v>5</v>
      </c>
      <c r="C16" s="37">
        <f t="shared" si="0"/>
        <v>0</v>
      </c>
      <c r="D16" s="11">
        <f t="shared" si="10"/>
        <v>30000</v>
      </c>
      <c r="E16" s="11">
        <f t="shared" si="1"/>
        <v>0</v>
      </c>
      <c r="G16" s="11">
        <f t="shared" si="11"/>
        <v>40</v>
      </c>
      <c r="H16" s="40">
        <f t="shared" si="12"/>
        <v>0.99636360484087794</v>
      </c>
      <c r="I16" s="34">
        <f t="shared" si="13"/>
        <v>9.5833333333333339E-4</v>
      </c>
      <c r="J16" s="40">
        <f t="shared" si="2"/>
        <v>9.5484845463917473E-4</v>
      </c>
      <c r="K16" s="40">
        <f t="shared" si="3"/>
        <v>0.99540875638623871</v>
      </c>
      <c r="L16" s="11">
        <v>6</v>
      </c>
      <c r="M16" s="41">
        <f t="shared" si="4"/>
        <v>0</v>
      </c>
      <c r="N16" s="41">
        <f t="shared" si="14"/>
        <v>26.377073134187864</v>
      </c>
      <c r="O16" s="41">
        <f t="shared" si="5"/>
        <v>0</v>
      </c>
      <c r="P16" s="38">
        <f t="shared" si="6"/>
        <v>26.377073134187864</v>
      </c>
      <c r="R16" s="45">
        <f t="shared" si="7"/>
        <v>0.06</v>
      </c>
      <c r="S16" s="44">
        <f t="shared" si="8"/>
        <v>23583.193944021394</v>
      </c>
    </row>
    <row r="17" spans="2:19" x14ac:dyDescent="0.25">
      <c r="B17" s="11">
        <f t="shared" si="9"/>
        <v>6</v>
      </c>
      <c r="C17" s="37">
        <f t="shared" si="0"/>
        <v>0</v>
      </c>
      <c r="D17" s="11">
        <f t="shared" si="10"/>
        <v>35000</v>
      </c>
      <c r="E17" s="11">
        <f t="shared" si="1"/>
        <v>0</v>
      </c>
      <c r="G17" s="11">
        <f t="shared" si="11"/>
        <v>41</v>
      </c>
      <c r="H17" s="40">
        <f t="shared" si="12"/>
        <v>0.99540875638623871</v>
      </c>
      <c r="I17" s="34">
        <f t="shared" si="13"/>
        <v>1.0349999999999999E-3</v>
      </c>
      <c r="J17" s="40">
        <f t="shared" si="2"/>
        <v>1.030248062859757E-3</v>
      </c>
      <c r="K17" s="40">
        <f t="shared" si="3"/>
        <v>0.99437850832337893</v>
      </c>
      <c r="L17" s="11">
        <v>7</v>
      </c>
      <c r="M17" s="41">
        <f t="shared" si="4"/>
        <v>0</v>
      </c>
      <c r="N17" s="41">
        <f t="shared" si="14"/>
        <v>33.419695912371118</v>
      </c>
      <c r="O17" s="41">
        <f t="shared" si="5"/>
        <v>0</v>
      </c>
      <c r="P17" s="38">
        <f t="shared" si="6"/>
        <v>33.419695912371118</v>
      </c>
      <c r="R17" s="45">
        <f t="shared" si="7"/>
        <v>0.06</v>
      </c>
      <c r="S17" s="44">
        <f t="shared" si="8"/>
        <v>24970.22588314044</v>
      </c>
    </row>
    <row r="18" spans="2:19" x14ac:dyDescent="0.25">
      <c r="B18" s="11">
        <f t="shared" si="9"/>
        <v>7</v>
      </c>
      <c r="C18" s="37">
        <f t="shared" si="0"/>
        <v>0</v>
      </c>
      <c r="D18" s="11">
        <f t="shared" si="10"/>
        <v>40000</v>
      </c>
      <c r="E18" s="11">
        <f t="shared" si="1"/>
        <v>0</v>
      </c>
      <c r="G18" s="11">
        <f t="shared" si="11"/>
        <v>42</v>
      </c>
      <c r="H18" s="40">
        <f t="shared" si="12"/>
        <v>0.99437850832337893</v>
      </c>
      <c r="I18" s="34">
        <f t="shared" si="13"/>
        <v>1.1116666666666666E-3</v>
      </c>
      <c r="J18" s="40">
        <f t="shared" si="2"/>
        <v>1.1054174417528229E-3</v>
      </c>
      <c r="K18" s="40">
        <f t="shared" si="3"/>
        <v>0.99327309088162608</v>
      </c>
      <c r="L18" s="11">
        <v>8</v>
      </c>
      <c r="M18" s="41">
        <f t="shared" si="4"/>
        <v>0</v>
      </c>
      <c r="N18" s="41">
        <f t="shared" si="14"/>
        <v>41.209922514390279</v>
      </c>
      <c r="O18" s="41">
        <f t="shared" si="5"/>
        <v>0</v>
      </c>
      <c r="P18" s="38">
        <f t="shared" si="6"/>
        <v>41.209922514390279</v>
      </c>
      <c r="R18" s="45">
        <f t="shared" si="7"/>
        <v>0.06</v>
      </c>
      <c r="S18" s="44">
        <f t="shared" si="8"/>
        <v>26433.014558461753</v>
      </c>
    </row>
    <row r="19" spans="2:19" x14ac:dyDescent="0.25">
      <c r="B19" s="11">
        <f t="shared" si="9"/>
        <v>8</v>
      </c>
      <c r="C19" s="37">
        <f t="shared" si="0"/>
        <v>0</v>
      </c>
      <c r="D19" s="11">
        <f t="shared" si="10"/>
        <v>45000</v>
      </c>
      <c r="E19" s="11">
        <f t="shared" si="1"/>
        <v>0</v>
      </c>
      <c r="G19" s="11">
        <f t="shared" si="11"/>
        <v>43</v>
      </c>
      <c r="H19" s="40">
        <f t="shared" si="12"/>
        <v>0.99327309088162608</v>
      </c>
      <c r="I19" s="34">
        <f t="shared" si="13"/>
        <v>1.1883333333333333E-3</v>
      </c>
      <c r="J19" s="40">
        <f t="shared" si="2"/>
        <v>1.1803395229976657E-3</v>
      </c>
      <c r="K19" s="40">
        <f t="shared" si="3"/>
        <v>0.9920927513586284</v>
      </c>
      <c r="L19" s="11">
        <v>9</v>
      </c>
      <c r="M19" s="41">
        <f t="shared" si="4"/>
        <v>0</v>
      </c>
      <c r="N19" s="41">
        <f t="shared" si="14"/>
        <v>49.74378487887703</v>
      </c>
      <c r="O19" s="41">
        <f t="shared" si="5"/>
        <v>0</v>
      </c>
      <c r="P19" s="38">
        <f t="shared" si="6"/>
        <v>49.74378487887703</v>
      </c>
      <c r="R19" s="45">
        <f t="shared" si="7"/>
        <v>0.06</v>
      </c>
      <c r="S19" s="44">
        <f t="shared" si="8"/>
        <v>27975.312914104205</v>
      </c>
    </row>
    <row r="20" spans="2:19" x14ac:dyDescent="0.25">
      <c r="B20" s="11">
        <f t="shared" si="9"/>
        <v>9</v>
      </c>
      <c r="C20" s="37">
        <f t="shared" si="0"/>
        <v>0</v>
      </c>
      <c r="D20" s="11">
        <f t="shared" si="10"/>
        <v>50000</v>
      </c>
      <c r="E20" s="11">
        <f t="shared" si="1"/>
        <v>0</v>
      </c>
      <c r="G20" s="11">
        <f t="shared" si="11"/>
        <v>44</v>
      </c>
      <c r="H20" s="40">
        <f t="shared" si="12"/>
        <v>0.9920927513586284</v>
      </c>
      <c r="I20" s="34">
        <f t="shared" si="13"/>
        <v>1.2650000000000001E-3</v>
      </c>
      <c r="J20" s="40">
        <f t="shared" si="2"/>
        <v>1.2549973304686649E-3</v>
      </c>
      <c r="K20" s="40">
        <f t="shared" si="3"/>
        <v>0.99083775402815977</v>
      </c>
      <c r="L20" s="11">
        <v>10</v>
      </c>
      <c r="M20" s="41">
        <f t="shared" si="4"/>
        <v>0</v>
      </c>
      <c r="N20" s="41">
        <f t="shared" si="14"/>
        <v>59.016976149883284</v>
      </c>
      <c r="O20" s="41">
        <f t="shared" si="5"/>
        <v>0</v>
      </c>
      <c r="P20" s="38">
        <f t="shared" si="6"/>
        <v>59.016976149883284</v>
      </c>
      <c r="R20" s="45">
        <f t="shared" si="7"/>
        <v>0.06</v>
      </c>
      <c r="S20" s="44">
        <f t="shared" si="8"/>
        <v>29601.103276978851</v>
      </c>
    </row>
    <row r="21" spans="2:19" x14ac:dyDescent="0.25">
      <c r="B21" s="11">
        <f t="shared" si="9"/>
        <v>10</v>
      </c>
      <c r="C21" s="37">
        <f t="shared" si="0"/>
        <v>0</v>
      </c>
      <c r="D21" s="11">
        <f t="shared" si="10"/>
        <v>50000</v>
      </c>
      <c r="E21" s="11">
        <f t="shared" si="1"/>
        <v>0</v>
      </c>
      <c r="G21" s="11">
        <f t="shared" si="11"/>
        <v>45</v>
      </c>
      <c r="H21" s="40">
        <f t="shared" si="12"/>
        <v>0.99083775402815977</v>
      </c>
      <c r="I21" s="34">
        <f t="shared" si="13"/>
        <v>1.3416666666666668E-3</v>
      </c>
      <c r="J21" s="40">
        <f t="shared" si="2"/>
        <v>1.3293739866544478E-3</v>
      </c>
      <c r="K21" s="40">
        <f t="shared" si="3"/>
        <v>0.98950838004150532</v>
      </c>
      <c r="L21" s="11">
        <v>11</v>
      </c>
      <c r="M21" s="41">
        <f t="shared" si="4"/>
        <v>0</v>
      </c>
      <c r="N21" s="41">
        <f t="shared" si="14"/>
        <v>62.749866523433248</v>
      </c>
      <c r="O21" s="41">
        <f t="shared" si="5"/>
        <v>0</v>
      </c>
      <c r="P21" s="38">
        <f t="shared" si="6"/>
        <v>62.749866523433248</v>
      </c>
      <c r="R21" s="45">
        <f t="shared" si="7"/>
        <v>0.06</v>
      </c>
      <c r="S21" s="44">
        <f t="shared" si="8"/>
        <v>31314.611478878705</v>
      </c>
    </row>
    <row r="22" spans="2:19" x14ac:dyDescent="0.25">
      <c r="B22" s="11">
        <f t="shared" si="9"/>
        <v>11</v>
      </c>
      <c r="C22" s="37">
        <f t="shared" si="0"/>
        <v>0</v>
      </c>
      <c r="D22" s="11">
        <f t="shared" si="10"/>
        <v>50000</v>
      </c>
      <c r="E22" s="11">
        <f t="shared" si="1"/>
        <v>0</v>
      </c>
      <c r="G22" s="11">
        <f t="shared" si="11"/>
        <v>46</v>
      </c>
      <c r="H22" s="40">
        <f t="shared" si="12"/>
        <v>0.98950838004150532</v>
      </c>
      <c r="I22" s="34">
        <f t="shared" si="13"/>
        <v>1.4183333333333333E-3</v>
      </c>
      <c r="J22" s="40">
        <f t="shared" si="2"/>
        <v>1.403452719025535E-3</v>
      </c>
      <c r="K22" s="40">
        <f t="shared" si="3"/>
        <v>0.98810492732247979</v>
      </c>
      <c r="L22" s="11">
        <v>12</v>
      </c>
      <c r="M22" s="41">
        <f t="shared" si="4"/>
        <v>0</v>
      </c>
      <c r="N22" s="41">
        <f t="shared" si="14"/>
        <v>66.468699332722395</v>
      </c>
      <c r="O22" s="41">
        <f t="shared" si="5"/>
        <v>0</v>
      </c>
      <c r="P22" s="38">
        <f t="shared" si="6"/>
        <v>66.468699332722395</v>
      </c>
      <c r="R22" s="45">
        <f t="shared" si="7"/>
        <v>0.06</v>
      </c>
      <c r="S22" s="44">
        <f t="shared" si="8"/>
        <v>33126.973309096589</v>
      </c>
    </row>
    <row r="23" spans="2:19" x14ac:dyDescent="0.25">
      <c r="B23" s="11">
        <f t="shared" si="9"/>
        <v>12</v>
      </c>
      <c r="C23" s="37">
        <f t="shared" si="0"/>
        <v>0</v>
      </c>
      <c r="D23" s="11">
        <f t="shared" si="10"/>
        <v>50000</v>
      </c>
      <c r="E23" s="11">
        <f t="shared" si="1"/>
        <v>0</v>
      </c>
      <c r="G23" s="11">
        <f t="shared" si="11"/>
        <v>47</v>
      </c>
      <c r="H23" s="40">
        <f t="shared" si="12"/>
        <v>0.98810492732247979</v>
      </c>
      <c r="I23" s="34">
        <f t="shared" si="13"/>
        <v>1.495E-3</v>
      </c>
      <c r="J23" s="40">
        <f t="shared" si="2"/>
        <v>1.4772168663471073E-3</v>
      </c>
      <c r="K23" s="40">
        <f t="shared" si="3"/>
        <v>0.98662771045613273</v>
      </c>
      <c r="L23" s="11">
        <v>13</v>
      </c>
      <c r="M23" s="41">
        <f t="shared" si="4"/>
        <v>0</v>
      </c>
      <c r="N23" s="41">
        <f t="shared" si="14"/>
        <v>70.172635951276746</v>
      </c>
      <c r="O23" s="41">
        <f t="shared" si="5"/>
        <v>0</v>
      </c>
      <c r="P23" s="38">
        <f t="shared" si="6"/>
        <v>70.172635951276746</v>
      </c>
      <c r="R23" s="45">
        <f t="shared" si="7"/>
        <v>0.06</v>
      </c>
      <c r="S23" s="44">
        <f t="shared" si="8"/>
        <v>35044.134886349704</v>
      </c>
    </row>
    <row r="24" spans="2:19" x14ac:dyDescent="0.25">
      <c r="B24" s="11">
        <f t="shared" si="9"/>
        <v>13</v>
      </c>
      <c r="C24" s="37">
        <f t="shared" si="0"/>
        <v>0</v>
      </c>
      <c r="D24" s="11">
        <f t="shared" si="10"/>
        <v>50000</v>
      </c>
      <c r="E24" s="11">
        <f t="shared" si="1"/>
        <v>37500</v>
      </c>
      <c r="G24" s="11">
        <f t="shared" si="11"/>
        <v>48</v>
      </c>
      <c r="H24" s="40">
        <f t="shared" si="12"/>
        <v>0.98662771045613273</v>
      </c>
      <c r="I24" s="34">
        <f t="shared" si="13"/>
        <v>1.5716666666666667E-3</v>
      </c>
      <c r="J24" s="40">
        <f t="shared" si="2"/>
        <v>1.5506498849335553E-3</v>
      </c>
      <c r="K24" s="40">
        <f t="shared" si="3"/>
        <v>0.98507706057119915</v>
      </c>
      <c r="M24" s="41">
        <f t="shared" si="4"/>
        <v>0</v>
      </c>
      <c r="N24" s="41">
        <f t="shared" si="14"/>
        <v>73.860843317355361</v>
      </c>
      <c r="O24" s="41">
        <f>E24*H24</f>
        <v>36998.539142104979</v>
      </c>
      <c r="P24" s="38">
        <f t="shared" si="6"/>
        <v>37072.399985422337</v>
      </c>
      <c r="R24" s="45">
        <f t="shared" si="7"/>
        <v>0.06</v>
      </c>
      <c r="S24" s="44">
        <f t="shared" si="8"/>
        <v>37072.399985422337</v>
      </c>
    </row>
    <row r="25" spans="2:19" x14ac:dyDescent="0.25">
      <c r="C25" s="37"/>
      <c r="G25" s="11">
        <f t="shared" si="11"/>
        <v>49</v>
      </c>
      <c r="H25" s="40">
        <f t="shared" si="12"/>
        <v>0.98507706057119915</v>
      </c>
      <c r="I25" s="34">
        <f t="shared" si="13"/>
        <v>1.6483333333333332E-3</v>
      </c>
      <c r="J25" s="40">
        <f t="shared" si="2"/>
        <v>1.6237353548415265E-3</v>
      </c>
      <c r="K25" s="40">
        <f t="shared" si="3"/>
        <v>0.98345332521635764</v>
      </c>
    </row>
    <row r="26" spans="2:19" x14ac:dyDescent="0.25">
      <c r="C26" s="37"/>
      <c r="G26" s="11">
        <f t="shared" si="11"/>
        <v>50</v>
      </c>
      <c r="H26" s="40">
        <f t="shared" si="12"/>
        <v>0.98345332521635764</v>
      </c>
      <c r="I26" s="33">
        <f>C8</f>
        <v>1.725E-3</v>
      </c>
      <c r="J26" s="40">
        <f t="shared" si="2"/>
        <v>1.6964569859982169E-3</v>
      </c>
      <c r="K26" s="40">
        <f t="shared" si="3"/>
        <v>0.98175686823035946</v>
      </c>
    </row>
    <row r="27" spans="2:19" x14ac:dyDescent="0.25">
      <c r="C27" s="37"/>
    </row>
    <row r="28" spans="2:19" x14ac:dyDescent="0.25">
      <c r="C28" s="37"/>
    </row>
    <row r="29" spans="2:19" x14ac:dyDescent="0.25">
      <c r="C29" s="37"/>
    </row>
    <row r="30" spans="2:19" x14ac:dyDescent="0.25">
      <c r="C30" s="37"/>
    </row>
    <row r="31" spans="2:19" x14ac:dyDescent="0.25">
      <c r="C31" s="37"/>
    </row>
  </sheetData>
  <mergeCells count="4">
    <mergeCell ref="C9:E9"/>
    <mergeCell ref="H9:K9"/>
    <mergeCell ref="M9:P9"/>
    <mergeCell ref="K2:T3"/>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6"/>
  <sheetViews>
    <sheetView zoomScaleNormal="100" workbookViewId="0">
      <selection activeCell="N2" sqref="N2"/>
    </sheetView>
  </sheetViews>
  <sheetFormatPr defaultRowHeight="15" x14ac:dyDescent="0.25"/>
  <cols>
    <col min="2" max="2" width="13.5703125" customWidth="1"/>
    <col min="3" max="3" width="15.42578125" customWidth="1"/>
    <col min="6" max="6" width="11.5703125" customWidth="1"/>
    <col min="12" max="12" width="11.5703125" customWidth="1"/>
  </cols>
  <sheetData>
    <row r="2" spans="1:14" x14ac:dyDescent="0.25">
      <c r="B2" s="16" t="s">
        <v>34</v>
      </c>
      <c r="C2" s="16" t="s">
        <v>34</v>
      </c>
      <c r="E2" s="16"/>
      <c r="F2" s="16" t="s">
        <v>34</v>
      </c>
      <c r="G2" s="16" t="s">
        <v>34</v>
      </c>
      <c r="I2" s="16" t="s">
        <v>37</v>
      </c>
      <c r="J2" s="16" t="s">
        <v>37</v>
      </c>
      <c r="L2" t="s">
        <v>103</v>
      </c>
      <c r="M2" s="49">
        <f>SUM(F6:F26)/SUM(G6:G26)</f>
        <v>11.495153669886914</v>
      </c>
      <c r="N2" s="16" t="s">
        <v>34</v>
      </c>
    </row>
    <row r="3" spans="1:14" x14ac:dyDescent="0.25">
      <c r="F3" s="61" t="s">
        <v>102</v>
      </c>
      <c r="G3" s="61"/>
      <c r="I3" s="61" t="s">
        <v>101</v>
      </c>
      <c r="J3" s="61"/>
      <c r="L3" t="s">
        <v>100</v>
      </c>
      <c r="M3" s="49">
        <f>SUM(I6:I26)/SUM(J6:J26)</f>
        <v>5.9999999999999991</v>
      </c>
      <c r="N3" s="16" t="s">
        <v>34</v>
      </c>
    </row>
    <row r="4" spans="1:14" x14ac:dyDescent="0.25">
      <c r="B4" t="s">
        <v>99</v>
      </c>
      <c r="C4" t="s">
        <v>98</v>
      </c>
    </row>
    <row r="5" spans="1:14" x14ac:dyDescent="0.25">
      <c r="A5" t="s">
        <v>58</v>
      </c>
      <c r="B5" t="s">
        <v>97</v>
      </c>
      <c r="C5" t="s">
        <v>97</v>
      </c>
      <c r="E5" t="s">
        <v>96</v>
      </c>
      <c r="F5" t="s">
        <v>95</v>
      </c>
      <c r="G5" t="s">
        <v>94</v>
      </c>
      <c r="I5" t="s">
        <v>95</v>
      </c>
      <c r="J5" t="s">
        <v>94</v>
      </c>
    </row>
    <row r="6" spans="1:14" x14ac:dyDescent="0.25">
      <c r="A6">
        <v>0</v>
      </c>
      <c r="B6" s="49">
        <v>0</v>
      </c>
      <c r="C6" s="49">
        <v>0</v>
      </c>
      <c r="E6" s="29">
        <f t="shared" ref="E6:E26" si="0">1.06^(-A6)</f>
        <v>1</v>
      </c>
      <c r="F6" s="49">
        <f t="shared" ref="F6:F26" si="1">B6*A6*E6</f>
        <v>0</v>
      </c>
      <c r="G6" s="49">
        <f t="shared" ref="G6:G26" si="2">B6*E6</f>
        <v>0</v>
      </c>
      <c r="H6" s="49"/>
      <c r="I6" s="49">
        <f t="shared" ref="I6:I26" si="3">C6*A6*E6</f>
        <v>0</v>
      </c>
      <c r="J6" s="49">
        <f t="shared" ref="J6:J26" si="4">C6*E6</f>
        <v>0</v>
      </c>
    </row>
    <row r="7" spans="1:14" x14ac:dyDescent="0.25">
      <c r="A7">
        <f>1</f>
        <v>1</v>
      </c>
      <c r="B7" s="49">
        <f>8</f>
        <v>8</v>
      </c>
      <c r="C7" s="49">
        <v>0</v>
      </c>
      <c r="E7" s="29">
        <f t="shared" si="0"/>
        <v>0.94339622641509424</v>
      </c>
      <c r="F7" s="49">
        <f t="shared" si="1"/>
        <v>7.5471698113207539</v>
      </c>
      <c r="G7" s="49">
        <f t="shared" si="2"/>
        <v>7.5471698113207539</v>
      </c>
      <c r="H7" s="49"/>
      <c r="I7" s="49">
        <f t="shared" si="3"/>
        <v>0</v>
      </c>
      <c r="J7" s="49">
        <f t="shared" si="4"/>
        <v>0</v>
      </c>
    </row>
    <row r="8" spans="1:14" x14ac:dyDescent="0.25">
      <c r="A8">
        <f t="shared" ref="A8:A26" si="5">A7+1</f>
        <v>2</v>
      </c>
      <c r="B8" s="49">
        <f>8</f>
        <v>8</v>
      </c>
      <c r="C8" s="49">
        <v>0</v>
      </c>
      <c r="E8" s="29">
        <f t="shared" si="0"/>
        <v>0.88999644001423983</v>
      </c>
      <c r="F8" s="49">
        <f t="shared" si="1"/>
        <v>14.239943040227837</v>
      </c>
      <c r="G8" s="49">
        <f t="shared" si="2"/>
        <v>7.1199715201139187</v>
      </c>
      <c r="H8" s="49"/>
      <c r="I8" s="49">
        <f t="shared" si="3"/>
        <v>0</v>
      </c>
      <c r="J8" s="49">
        <f t="shared" si="4"/>
        <v>0</v>
      </c>
    </row>
    <row r="9" spans="1:14" x14ac:dyDescent="0.25">
      <c r="A9">
        <f t="shared" si="5"/>
        <v>3</v>
      </c>
      <c r="B9" s="49">
        <f>8</f>
        <v>8</v>
      </c>
      <c r="C9" s="49">
        <v>0</v>
      </c>
      <c r="E9" s="29">
        <f t="shared" si="0"/>
        <v>0.8396192830323016</v>
      </c>
      <c r="F9" s="49">
        <f t="shared" si="1"/>
        <v>20.150862792775239</v>
      </c>
      <c r="G9" s="49">
        <f t="shared" si="2"/>
        <v>6.7169542642584128</v>
      </c>
      <c r="H9" s="49"/>
      <c r="I9" s="49">
        <f t="shared" si="3"/>
        <v>0</v>
      </c>
      <c r="J9" s="49">
        <f t="shared" si="4"/>
        <v>0</v>
      </c>
    </row>
    <row r="10" spans="1:14" x14ac:dyDescent="0.25">
      <c r="A10">
        <f t="shared" si="5"/>
        <v>4</v>
      </c>
      <c r="B10" s="49">
        <f>8</f>
        <v>8</v>
      </c>
      <c r="C10" s="49">
        <v>0</v>
      </c>
      <c r="E10" s="29">
        <f t="shared" si="0"/>
        <v>0.79209366323802044</v>
      </c>
      <c r="F10" s="49">
        <f t="shared" si="1"/>
        <v>25.346997223616654</v>
      </c>
      <c r="G10" s="49">
        <f t="shared" si="2"/>
        <v>6.3367493059041635</v>
      </c>
      <c r="H10" s="49"/>
      <c r="I10" s="49">
        <f t="shared" si="3"/>
        <v>0</v>
      </c>
      <c r="J10" s="49">
        <f t="shared" si="4"/>
        <v>0</v>
      </c>
    </row>
    <row r="11" spans="1:14" x14ac:dyDescent="0.25">
      <c r="A11">
        <f t="shared" si="5"/>
        <v>5</v>
      </c>
      <c r="B11" s="49">
        <f>8</f>
        <v>8</v>
      </c>
      <c r="C11" s="49">
        <v>0</v>
      </c>
      <c r="E11" s="29">
        <f t="shared" si="0"/>
        <v>0.74725817286605689</v>
      </c>
      <c r="F11" s="49">
        <f t="shared" si="1"/>
        <v>29.890326914642277</v>
      </c>
      <c r="G11" s="49">
        <f t="shared" si="2"/>
        <v>5.9780653829284551</v>
      </c>
      <c r="H11" s="49"/>
      <c r="I11" s="49">
        <f t="shared" si="3"/>
        <v>0</v>
      </c>
      <c r="J11" s="49">
        <f t="shared" si="4"/>
        <v>0</v>
      </c>
    </row>
    <row r="12" spans="1:14" x14ac:dyDescent="0.25">
      <c r="A12">
        <f t="shared" si="5"/>
        <v>6</v>
      </c>
      <c r="B12" s="49">
        <f>8</f>
        <v>8</v>
      </c>
      <c r="C12" s="49">
        <v>100</v>
      </c>
      <c r="E12" s="29">
        <f t="shared" si="0"/>
        <v>0.70496054043967626</v>
      </c>
      <c r="F12" s="49">
        <f t="shared" si="1"/>
        <v>33.838105941104459</v>
      </c>
      <c r="G12" s="49">
        <f t="shared" si="2"/>
        <v>5.6396843235174101</v>
      </c>
      <c r="H12" s="49"/>
      <c r="I12" s="49">
        <f t="shared" si="3"/>
        <v>422.97632426380574</v>
      </c>
      <c r="J12" s="49">
        <f t="shared" si="4"/>
        <v>70.496054043967632</v>
      </c>
    </row>
    <row r="13" spans="1:14" x14ac:dyDescent="0.25">
      <c r="A13">
        <f t="shared" si="5"/>
        <v>7</v>
      </c>
      <c r="B13" s="49">
        <f>8</f>
        <v>8</v>
      </c>
      <c r="C13" s="49">
        <v>0</v>
      </c>
      <c r="E13" s="29">
        <f t="shared" si="0"/>
        <v>0.66505711362233599</v>
      </c>
      <c r="F13" s="49">
        <f t="shared" si="1"/>
        <v>37.243198362850819</v>
      </c>
      <c r="G13" s="49">
        <f t="shared" si="2"/>
        <v>5.3204569089786879</v>
      </c>
      <c r="H13" s="49"/>
      <c r="I13" s="49">
        <f t="shared" si="3"/>
        <v>0</v>
      </c>
      <c r="J13" s="49">
        <f t="shared" si="4"/>
        <v>0</v>
      </c>
    </row>
    <row r="14" spans="1:14" x14ac:dyDescent="0.25">
      <c r="A14">
        <f t="shared" si="5"/>
        <v>8</v>
      </c>
      <c r="B14" s="49">
        <f>8</f>
        <v>8</v>
      </c>
      <c r="C14" s="49">
        <v>0</v>
      </c>
      <c r="E14" s="29">
        <f t="shared" si="0"/>
        <v>0.62741237134182648</v>
      </c>
      <c r="F14" s="49">
        <f t="shared" si="1"/>
        <v>40.154391765876895</v>
      </c>
      <c r="G14" s="49">
        <f t="shared" si="2"/>
        <v>5.0192989707346118</v>
      </c>
      <c r="H14" s="49"/>
      <c r="I14" s="49">
        <f t="shared" si="3"/>
        <v>0</v>
      </c>
      <c r="J14" s="49">
        <f t="shared" si="4"/>
        <v>0</v>
      </c>
    </row>
    <row r="15" spans="1:14" x14ac:dyDescent="0.25">
      <c r="A15">
        <f t="shared" si="5"/>
        <v>9</v>
      </c>
      <c r="B15" s="49">
        <f>8</f>
        <v>8</v>
      </c>
      <c r="C15" s="49">
        <v>0</v>
      </c>
      <c r="E15" s="29">
        <f t="shared" si="0"/>
        <v>0.59189846353002495</v>
      </c>
      <c r="F15" s="49">
        <f t="shared" si="1"/>
        <v>42.616689374161794</v>
      </c>
      <c r="G15" s="49">
        <f t="shared" si="2"/>
        <v>4.7351877082401996</v>
      </c>
      <c r="H15" s="49"/>
      <c r="I15" s="49">
        <f t="shared" si="3"/>
        <v>0</v>
      </c>
      <c r="J15" s="49">
        <f t="shared" si="4"/>
        <v>0</v>
      </c>
    </row>
    <row r="16" spans="1:14" x14ac:dyDescent="0.25">
      <c r="A16">
        <f t="shared" si="5"/>
        <v>10</v>
      </c>
      <c r="B16" s="49">
        <f>8</f>
        <v>8</v>
      </c>
      <c r="C16" s="49">
        <v>0</v>
      </c>
      <c r="E16" s="29">
        <f t="shared" si="0"/>
        <v>0.55839477691511785</v>
      </c>
      <c r="F16" s="49">
        <f t="shared" si="1"/>
        <v>44.671582153209428</v>
      </c>
      <c r="G16" s="49">
        <f t="shared" si="2"/>
        <v>4.4671582153209428</v>
      </c>
      <c r="H16" s="49"/>
      <c r="I16" s="49">
        <f t="shared" si="3"/>
        <v>0</v>
      </c>
      <c r="J16" s="49">
        <f t="shared" si="4"/>
        <v>0</v>
      </c>
    </row>
    <row r="17" spans="1:10" x14ac:dyDescent="0.25">
      <c r="A17">
        <f t="shared" si="5"/>
        <v>11</v>
      </c>
      <c r="B17" s="49">
        <f>8</f>
        <v>8</v>
      </c>
      <c r="C17" s="49">
        <v>0</v>
      </c>
      <c r="E17" s="29">
        <f t="shared" si="0"/>
        <v>0.52678752539162055</v>
      </c>
      <c r="F17" s="49">
        <f t="shared" si="1"/>
        <v>46.357302234462608</v>
      </c>
      <c r="G17" s="49">
        <f t="shared" si="2"/>
        <v>4.2143002031329644</v>
      </c>
      <c r="H17" s="49"/>
      <c r="I17" s="49">
        <f t="shared" si="3"/>
        <v>0</v>
      </c>
      <c r="J17" s="49">
        <f t="shared" si="4"/>
        <v>0</v>
      </c>
    </row>
    <row r="18" spans="1:10" x14ac:dyDescent="0.25">
      <c r="A18">
        <f t="shared" si="5"/>
        <v>12</v>
      </c>
      <c r="B18" s="49">
        <f>8</f>
        <v>8</v>
      </c>
      <c r="C18" s="49">
        <v>0</v>
      </c>
      <c r="E18" s="29">
        <f t="shared" si="0"/>
        <v>0.4969693635770005</v>
      </c>
      <c r="F18" s="49">
        <f t="shared" si="1"/>
        <v>47.709058903392048</v>
      </c>
      <c r="G18" s="49">
        <f t="shared" si="2"/>
        <v>3.975754908616004</v>
      </c>
      <c r="H18" s="49"/>
      <c r="I18" s="49">
        <f t="shared" si="3"/>
        <v>0</v>
      </c>
      <c r="J18" s="49">
        <f t="shared" si="4"/>
        <v>0</v>
      </c>
    </row>
    <row r="19" spans="1:10" x14ac:dyDescent="0.25">
      <c r="A19">
        <f t="shared" si="5"/>
        <v>13</v>
      </c>
      <c r="B19" s="49">
        <f>8</f>
        <v>8</v>
      </c>
      <c r="C19" s="49">
        <v>0</v>
      </c>
      <c r="E19" s="29">
        <f t="shared" si="0"/>
        <v>0.46883902224245327</v>
      </c>
      <c r="F19" s="49">
        <f t="shared" si="1"/>
        <v>48.759258313215142</v>
      </c>
      <c r="G19" s="49">
        <f t="shared" si="2"/>
        <v>3.7507121779396262</v>
      </c>
      <c r="H19" s="49"/>
      <c r="I19" s="49">
        <f t="shared" si="3"/>
        <v>0</v>
      </c>
      <c r="J19" s="49">
        <f t="shared" si="4"/>
        <v>0</v>
      </c>
    </row>
    <row r="20" spans="1:10" x14ac:dyDescent="0.25">
      <c r="A20">
        <f t="shared" si="5"/>
        <v>14</v>
      </c>
      <c r="B20" s="49">
        <f>8</f>
        <v>8</v>
      </c>
      <c r="C20" s="49">
        <v>0</v>
      </c>
      <c r="E20" s="29">
        <f t="shared" si="0"/>
        <v>0.44230096437967292</v>
      </c>
      <c r="F20" s="49">
        <f t="shared" si="1"/>
        <v>49.537708010523367</v>
      </c>
      <c r="G20" s="49">
        <f t="shared" si="2"/>
        <v>3.5384077150373834</v>
      </c>
      <c r="H20" s="49"/>
      <c r="I20" s="49">
        <f t="shared" si="3"/>
        <v>0</v>
      </c>
      <c r="J20" s="49">
        <f t="shared" si="4"/>
        <v>0</v>
      </c>
    </row>
    <row r="21" spans="1:10" x14ac:dyDescent="0.25">
      <c r="A21">
        <f t="shared" si="5"/>
        <v>15</v>
      </c>
      <c r="B21" s="49">
        <f>8</f>
        <v>8</v>
      </c>
      <c r="C21" s="49">
        <v>0</v>
      </c>
      <c r="E21" s="29">
        <f t="shared" si="0"/>
        <v>0.41726506073554037</v>
      </c>
      <c r="F21" s="49">
        <f t="shared" si="1"/>
        <v>50.071807288264843</v>
      </c>
      <c r="G21" s="49">
        <f t="shared" si="2"/>
        <v>3.338120485884323</v>
      </c>
      <c r="H21" s="49"/>
      <c r="I21" s="49">
        <f t="shared" si="3"/>
        <v>0</v>
      </c>
      <c r="J21" s="49">
        <f t="shared" si="4"/>
        <v>0</v>
      </c>
    </row>
    <row r="22" spans="1:10" x14ac:dyDescent="0.25">
      <c r="A22">
        <f t="shared" si="5"/>
        <v>16</v>
      </c>
      <c r="B22" s="49">
        <f>8</f>
        <v>8</v>
      </c>
      <c r="C22" s="49">
        <v>0</v>
      </c>
      <c r="E22" s="29">
        <f t="shared" si="0"/>
        <v>0.39364628371277405</v>
      </c>
      <c r="F22" s="49">
        <f t="shared" si="1"/>
        <v>50.386724315235078</v>
      </c>
      <c r="G22" s="49">
        <f t="shared" si="2"/>
        <v>3.1491702697021924</v>
      </c>
      <c r="H22" s="49"/>
      <c r="I22" s="49">
        <f t="shared" si="3"/>
        <v>0</v>
      </c>
      <c r="J22" s="49">
        <f t="shared" si="4"/>
        <v>0</v>
      </c>
    </row>
    <row r="23" spans="1:10" x14ac:dyDescent="0.25">
      <c r="A23">
        <f t="shared" si="5"/>
        <v>17</v>
      </c>
      <c r="B23" s="49">
        <f>8</f>
        <v>8</v>
      </c>
      <c r="C23" s="49">
        <v>0</v>
      </c>
      <c r="E23" s="29">
        <f t="shared" si="0"/>
        <v>0.37136441859695657</v>
      </c>
      <c r="F23" s="49">
        <f t="shared" si="1"/>
        <v>50.505560929186096</v>
      </c>
      <c r="G23" s="49">
        <f t="shared" si="2"/>
        <v>2.9709153487756526</v>
      </c>
      <c r="H23" s="49"/>
      <c r="I23" s="49">
        <f t="shared" si="3"/>
        <v>0</v>
      </c>
      <c r="J23" s="49">
        <f t="shared" si="4"/>
        <v>0</v>
      </c>
    </row>
    <row r="24" spans="1:10" x14ac:dyDescent="0.25">
      <c r="A24">
        <f t="shared" si="5"/>
        <v>18</v>
      </c>
      <c r="B24" s="49">
        <f>8</f>
        <v>8</v>
      </c>
      <c r="C24" s="49">
        <v>0</v>
      </c>
      <c r="E24" s="29">
        <f t="shared" si="0"/>
        <v>0.35034379112920433</v>
      </c>
      <c r="F24" s="49">
        <f t="shared" si="1"/>
        <v>50.449505922605425</v>
      </c>
      <c r="G24" s="49">
        <f t="shared" si="2"/>
        <v>2.8027503290336346</v>
      </c>
      <c r="H24" s="49"/>
      <c r="I24" s="49">
        <f t="shared" si="3"/>
        <v>0</v>
      </c>
      <c r="J24" s="49">
        <f t="shared" si="4"/>
        <v>0</v>
      </c>
    </row>
    <row r="25" spans="1:10" x14ac:dyDescent="0.25">
      <c r="A25">
        <f t="shared" si="5"/>
        <v>19</v>
      </c>
      <c r="B25" s="49">
        <f>8</f>
        <v>8</v>
      </c>
      <c r="C25" s="49">
        <v>0</v>
      </c>
      <c r="E25" s="29">
        <f t="shared" si="0"/>
        <v>0.3305130104992493</v>
      </c>
      <c r="F25" s="49">
        <f t="shared" si="1"/>
        <v>50.237977595885894</v>
      </c>
      <c r="G25" s="49">
        <f t="shared" si="2"/>
        <v>2.6441040839939944</v>
      </c>
      <c r="H25" s="49"/>
      <c r="I25" s="49">
        <f t="shared" si="3"/>
        <v>0</v>
      </c>
      <c r="J25" s="49">
        <f t="shared" si="4"/>
        <v>0</v>
      </c>
    </row>
    <row r="26" spans="1:10" x14ac:dyDescent="0.25">
      <c r="A26">
        <f t="shared" si="5"/>
        <v>20</v>
      </c>
      <c r="B26" s="49">
        <v>108</v>
      </c>
      <c r="C26" s="49">
        <v>0</v>
      </c>
      <c r="E26" s="29">
        <f t="shared" si="0"/>
        <v>0.31180472688608429</v>
      </c>
      <c r="F26" s="49">
        <f t="shared" si="1"/>
        <v>673.49821007394212</v>
      </c>
      <c r="G26" s="49">
        <f t="shared" si="2"/>
        <v>33.674910503697106</v>
      </c>
      <c r="H26" s="49"/>
      <c r="I26" s="49">
        <f t="shared" si="3"/>
        <v>0</v>
      </c>
      <c r="J26" s="49">
        <f t="shared" si="4"/>
        <v>0</v>
      </c>
    </row>
  </sheetData>
  <mergeCells count="2">
    <mergeCell ref="F3:G3"/>
    <mergeCell ref="I3:J3"/>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9"/>
  <sheetViews>
    <sheetView workbookViewId="0">
      <selection activeCell="F6" sqref="F6:G6"/>
    </sheetView>
  </sheetViews>
  <sheetFormatPr defaultRowHeight="15" x14ac:dyDescent="0.25"/>
  <cols>
    <col min="2" max="2" width="13.5703125" customWidth="1"/>
    <col min="3" max="3" width="15.42578125" customWidth="1"/>
    <col min="6" max="6" width="11.5703125" customWidth="1"/>
    <col min="7" max="7" width="10.42578125" customWidth="1"/>
    <col min="10" max="10" width="15.42578125" bestFit="1" customWidth="1"/>
    <col min="11" max="11" width="10.140625" bestFit="1" customWidth="1"/>
  </cols>
  <sheetData>
    <row r="2" spans="1:12" x14ac:dyDescent="0.25">
      <c r="B2" t="s">
        <v>113</v>
      </c>
      <c r="C2" s="50">
        <f>'Q2 (v)'!M2</f>
        <v>11.495153669886914</v>
      </c>
      <c r="D2" s="16"/>
      <c r="J2" t="s">
        <v>112</v>
      </c>
      <c r="K2" s="43">
        <v>0.71494238967594659</v>
      </c>
      <c r="L2" s="16" t="s">
        <v>37</v>
      </c>
    </row>
    <row r="3" spans="1:12" x14ac:dyDescent="0.25">
      <c r="B3" t="s">
        <v>111</v>
      </c>
      <c r="C3" s="50">
        <f>'Q2 (v)'!M3</f>
        <v>5.9999999999999991</v>
      </c>
      <c r="D3" s="16"/>
      <c r="J3" t="s">
        <v>110</v>
      </c>
      <c r="K3" s="43">
        <f>1-K2</f>
        <v>0.28505761032405341</v>
      </c>
      <c r="L3" s="16" t="s">
        <v>37</v>
      </c>
    </row>
    <row r="4" spans="1:12" x14ac:dyDescent="0.25">
      <c r="B4" t="s">
        <v>109</v>
      </c>
      <c r="C4" s="49">
        <f>SUM(F9:F29)/SUM(G9:G29)</f>
        <v>9.9287182963854903</v>
      </c>
      <c r="D4" s="16" t="s">
        <v>34</v>
      </c>
      <c r="J4" t="s">
        <v>108</v>
      </c>
      <c r="K4" s="50">
        <f>SUMPRODUCT(K2:K3,C2:C3)</f>
        <v>9.9287182963854974</v>
      </c>
      <c r="L4" s="50">
        <f>K4-C4</f>
        <v>0</v>
      </c>
    </row>
    <row r="5" spans="1:12" x14ac:dyDescent="0.25">
      <c r="B5" s="16" t="s">
        <v>34</v>
      </c>
      <c r="C5" s="16"/>
      <c r="E5" s="16"/>
      <c r="F5" s="16" t="s">
        <v>34</v>
      </c>
      <c r="G5" s="16" t="s">
        <v>34</v>
      </c>
    </row>
    <row r="6" spans="1:12" x14ac:dyDescent="0.25">
      <c r="F6" s="61" t="s">
        <v>107</v>
      </c>
      <c r="G6" s="61"/>
      <c r="J6" t="s">
        <v>106</v>
      </c>
      <c r="K6" s="50">
        <f>K2*SUM($G$9:$G$29)</f>
        <v>15029.845082364955</v>
      </c>
      <c r="L6" s="16" t="s">
        <v>37</v>
      </c>
    </row>
    <row r="7" spans="1:12" x14ac:dyDescent="0.25">
      <c r="B7" t="s">
        <v>105</v>
      </c>
      <c r="J7" t="s">
        <v>104</v>
      </c>
      <c r="K7" s="50">
        <f>K3*SUM($G$9:$G$29)</f>
        <v>5992.6111314529917</v>
      </c>
      <c r="L7" s="16" t="s">
        <v>37</v>
      </c>
    </row>
    <row r="8" spans="1:12" x14ac:dyDescent="0.25">
      <c r="A8" t="s">
        <v>58</v>
      </c>
      <c r="E8" t="s">
        <v>96</v>
      </c>
      <c r="F8" t="s">
        <v>95</v>
      </c>
      <c r="G8" t="s">
        <v>94</v>
      </c>
    </row>
    <row r="9" spans="1:12" x14ac:dyDescent="0.25">
      <c r="A9">
        <v>0</v>
      </c>
      <c r="B9" s="49">
        <f>'Q2 (iv)'!P14</f>
        <v>14.548803680473609</v>
      </c>
      <c r="E9">
        <f t="shared" ref="E9:E29" si="0">1.06^(-A9)</f>
        <v>1</v>
      </c>
      <c r="F9" s="49">
        <f t="shared" ref="F9:F29" si="1">B9*A9*E9</f>
        <v>0</v>
      </c>
      <c r="G9" s="49">
        <f t="shared" ref="G9:G29" si="2">B9*E9</f>
        <v>14.548803680473609</v>
      </c>
      <c r="H9" s="49"/>
    </row>
    <row r="10" spans="1:12" x14ac:dyDescent="0.25">
      <c r="A10">
        <f>1</f>
        <v>1</v>
      </c>
      <c r="B10" s="49">
        <f>'Q2 (iv)'!P15</f>
        <v>20.085681140635064</v>
      </c>
      <c r="C10" s="49"/>
      <c r="E10">
        <f t="shared" si="0"/>
        <v>0.94339622641509424</v>
      </c>
      <c r="F10" s="49">
        <f t="shared" si="1"/>
        <v>18.948755793051944</v>
      </c>
      <c r="G10" s="49">
        <f t="shared" si="2"/>
        <v>18.948755793051944</v>
      </c>
      <c r="H10" s="49"/>
    </row>
    <row r="11" spans="1:12" x14ac:dyDescent="0.25">
      <c r="A11">
        <f t="shared" ref="A11:A29" si="3">A10+1</f>
        <v>2</v>
      </c>
      <c r="B11" s="49">
        <f>'Q2 (iv)'!P16</f>
        <v>26.377073134187864</v>
      </c>
      <c r="C11" s="49"/>
      <c r="E11">
        <f t="shared" si="0"/>
        <v>0.88999644001423983</v>
      </c>
      <c r="F11" s="49">
        <f t="shared" si="1"/>
        <v>46.95100237484489</v>
      </c>
      <c r="G11" s="49">
        <f t="shared" si="2"/>
        <v>23.475501187422445</v>
      </c>
      <c r="H11" s="49"/>
    </row>
    <row r="12" spans="1:12" x14ac:dyDescent="0.25">
      <c r="A12">
        <f t="shared" si="3"/>
        <v>3</v>
      </c>
      <c r="B12" s="49">
        <f>'Q2 (iv)'!P17</f>
        <v>33.419695912371118</v>
      </c>
      <c r="C12" s="49"/>
      <c r="E12">
        <f t="shared" si="0"/>
        <v>0.8396192830323016</v>
      </c>
      <c r="F12" s="49">
        <f t="shared" si="1"/>
        <v>84.179463363307747</v>
      </c>
      <c r="G12" s="49">
        <f t="shared" si="2"/>
        <v>28.05982112110258</v>
      </c>
      <c r="H12" s="49"/>
    </row>
    <row r="13" spans="1:12" x14ac:dyDescent="0.25">
      <c r="A13">
        <f t="shared" si="3"/>
        <v>4</v>
      </c>
      <c r="B13" s="49">
        <f>'Q2 (iv)'!P18</f>
        <v>41.209922514390279</v>
      </c>
      <c r="C13" s="49"/>
      <c r="E13">
        <f t="shared" si="0"/>
        <v>0.79209366323802044</v>
      </c>
      <c r="F13" s="49">
        <f t="shared" si="1"/>
        <v>130.56847394471347</v>
      </c>
      <c r="G13" s="49">
        <f t="shared" si="2"/>
        <v>32.642118486178369</v>
      </c>
      <c r="H13" s="49"/>
    </row>
    <row r="14" spans="1:12" x14ac:dyDescent="0.25">
      <c r="A14">
        <f t="shared" si="3"/>
        <v>5</v>
      </c>
      <c r="B14" s="49">
        <f>'Q2 (iv)'!P19</f>
        <v>49.74378487887703</v>
      </c>
      <c r="C14" s="49"/>
      <c r="E14">
        <f t="shared" si="0"/>
        <v>0.74725817286605689</v>
      </c>
      <c r="F14" s="49">
        <f t="shared" si="1"/>
        <v>185.85724900015919</v>
      </c>
      <c r="G14" s="49">
        <f t="shared" si="2"/>
        <v>37.171449800031837</v>
      </c>
      <c r="H14" s="49"/>
    </row>
    <row r="15" spans="1:12" x14ac:dyDescent="0.25">
      <c r="A15">
        <f t="shared" si="3"/>
        <v>6</v>
      </c>
      <c r="B15" s="49">
        <f>'Q2 (iv)'!P20</f>
        <v>59.016976149883284</v>
      </c>
      <c r="C15" s="49"/>
      <c r="E15">
        <f t="shared" si="0"/>
        <v>0.70496054043967626</v>
      </c>
      <c r="F15" s="49">
        <f t="shared" si="1"/>
        <v>249.62783641042324</v>
      </c>
      <c r="G15" s="49">
        <f t="shared" si="2"/>
        <v>41.604639401737202</v>
      </c>
      <c r="H15" s="49"/>
    </row>
    <row r="16" spans="1:12" x14ac:dyDescent="0.25">
      <c r="A16">
        <f t="shared" si="3"/>
        <v>7</v>
      </c>
      <c r="B16" s="49">
        <f>'Q2 (iv)'!P21</f>
        <v>62.749866523433248</v>
      </c>
      <c r="C16" s="49"/>
      <c r="E16">
        <f t="shared" si="0"/>
        <v>0.66505711362233599</v>
      </c>
      <c r="F16" s="49">
        <f t="shared" si="1"/>
        <v>292.12571577182956</v>
      </c>
      <c r="G16" s="49">
        <f t="shared" si="2"/>
        <v>41.73224511026136</v>
      </c>
      <c r="H16" s="49"/>
    </row>
    <row r="17" spans="1:8" x14ac:dyDescent="0.25">
      <c r="A17">
        <f t="shared" si="3"/>
        <v>8</v>
      </c>
      <c r="B17" s="49">
        <f>'Q2 (iv)'!P22</f>
        <v>66.468699332722395</v>
      </c>
      <c r="C17" s="49"/>
      <c r="E17">
        <f t="shared" si="0"/>
        <v>0.62741237134182648</v>
      </c>
      <c r="F17" s="49">
        <f t="shared" si="1"/>
        <v>333.6262741468019</v>
      </c>
      <c r="G17" s="49">
        <f t="shared" si="2"/>
        <v>41.703284268350238</v>
      </c>
      <c r="H17" s="49"/>
    </row>
    <row r="18" spans="1:8" x14ac:dyDescent="0.25">
      <c r="A18">
        <f t="shared" si="3"/>
        <v>9</v>
      </c>
      <c r="B18" s="49">
        <f>'Q2 (iv)'!P23</f>
        <v>70.172635951276746</v>
      </c>
      <c r="C18" s="49"/>
      <c r="E18">
        <f t="shared" si="0"/>
        <v>0.59189846353002495</v>
      </c>
      <c r="F18" s="49">
        <f t="shared" si="1"/>
        <v>373.81567861271247</v>
      </c>
      <c r="G18" s="49">
        <f t="shared" si="2"/>
        <v>41.535075401412499</v>
      </c>
      <c r="H18" s="49"/>
    </row>
    <row r="19" spans="1:8" x14ac:dyDescent="0.25">
      <c r="A19">
        <f t="shared" si="3"/>
        <v>10</v>
      </c>
      <c r="B19" s="49">
        <f>'Q2 (iv)'!P24</f>
        <v>37072.399985422337</v>
      </c>
      <c r="C19" s="49"/>
      <c r="E19">
        <f t="shared" si="0"/>
        <v>0.55839477691511785</v>
      </c>
      <c r="F19" s="49">
        <f t="shared" si="1"/>
        <v>207010.34519567923</v>
      </c>
      <c r="G19" s="49">
        <f t="shared" si="2"/>
        <v>20701.034519567926</v>
      </c>
      <c r="H19" s="49"/>
    </row>
    <row r="20" spans="1:8" x14ac:dyDescent="0.25">
      <c r="A20">
        <f t="shared" si="3"/>
        <v>11</v>
      </c>
      <c r="B20" s="49">
        <f>'Q2 (iv)'!P25</f>
        <v>0</v>
      </c>
      <c r="C20" s="49"/>
      <c r="E20">
        <f t="shared" si="0"/>
        <v>0.52678752539162055</v>
      </c>
      <c r="F20" s="49">
        <f t="shared" si="1"/>
        <v>0</v>
      </c>
      <c r="G20" s="49">
        <f t="shared" si="2"/>
        <v>0</v>
      </c>
      <c r="H20" s="49"/>
    </row>
    <row r="21" spans="1:8" x14ac:dyDescent="0.25">
      <c r="A21">
        <f t="shared" si="3"/>
        <v>12</v>
      </c>
      <c r="B21" s="49">
        <f>'Q2 (iv)'!P26</f>
        <v>0</v>
      </c>
      <c r="C21" s="49"/>
      <c r="E21">
        <f t="shared" si="0"/>
        <v>0.4969693635770005</v>
      </c>
      <c r="F21" s="49">
        <f t="shared" si="1"/>
        <v>0</v>
      </c>
      <c r="G21" s="49">
        <f t="shared" si="2"/>
        <v>0</v>
      </c>
      <c r="H21" s="49"/>
    </row>
    <row r="22" spans="1:8" x14ac:dyDescent="0.25">
      <c r="A22">
        <f t="shared" si="3"/>
        <v>13</v>
      </c>
      <c r="B22" s="49">
        <f>'Q2 (iv)'!P27</f>
        <v>0</v>
      </c>
      <c r="C22" s="49"/>
      <c r="E22">
        <f t="shared" si="0"/>
        <v>0.46883902224245327</v>
      </c>
      <c r="F22" s="49">
        <f t="shared" si="1"/>
        <v>0</v>
      </c>
      <c r="G22" s="49">
        <f t="shared" si="2"/>
        <v>0</v>
      </c>
      <c r="H22" s="49"/>
    </row>
    <row r="23" spans="1:8" x14ac:dyDescent="0.25">
      <c r="A23">
        <f t="shared" si="3"/>
        <v>14</v>
      </c>
      <c r="B23" s="49">
        <f>'Q2 (iv)'!P28</f>
        <v>0</v>
      </c>
      <c r="C23" s="49"/>
      <c r="E23">
        <f t="shared" si="0"/>
        <v>0.44230096437967292</v>
      </c>
      <c r="F23" s="49">
        <f t="shared" si="1"/>
        <v>0</v>
      </c>
      <c r="G23" s="49">
        <f t="shared" si="2"/>
        <v>0</v>
      </c>
      <c r="H23" s="49"/>
    </row>
    <row r="24" spans="1:8" x14ac:dyDescent="0.25">
      <c r="A24">
        <f t="shared" si="3"/>
        <v>15</v>
      </c>
      <c r="B24" s="49">
        <f>'Q2 (iv)'!P29</f>
        <v>0</v>
      </c>
      <c r="C24" s="49"/>
      <c r="E24">
        <f t="shared" si="0"/>
        <v>0.41726506073554037</v>
      </c>
      <c r="F24" s="49">
        <f t="shared" si="1"/>
        <v>0</v>
      </c>
      <c r="G24" s="49">
        <f t="shared" si="2"/>
        <v>0</v>
      </c>
      <c r="H24" s="49"/>
    </row>
    <row r="25" spans="1:8" x14ac:dyDescent="0.25">
      <c r="A25">
        <f t="shared" si="3"/>
        <v>16</v>
      </c>
      <c r="B25" s="49">
        <f>'Q2 (iv)'!P30</f>
        <v>0</v>
      </c>
      <c r="C25" s="49"/>
      <c r="E25">
        <f t="shared" si="0"/>
        <v>0.39364628371277405</v>
      </c>
      <c r="F25" s="49">
        <f t="shared" si="1"/>
        <v>0</v>
      </c>
      <c r="G25" s="49">
        <f t="shared" si="2"/>
        <v>0</v>
      </c>
      <c r="H25" s="49"/>
    </row>
    <row r="26" spans="1:8" x14ac:dyDescent="0.25">
      <c r="A26">
        <f t="shared" si="3"/>
        <v>17</v>
      </c>
      <c r="B26" s="49">
        <f>'Q2 (iv)'!P31</f>
        <v>0</v>
      </c>
      <c r="C26" s="49"/>
      <c r="E26">
        <f t="shared" si="0"/>
        <v>0.37136441859695657</v>
      </c>
      <c r="F26" s="49">
        <f t="shared" si="1"/>
        <v>0</v>
      </c>
      <c r="G26" s="49">
        <f t="shared" si="2"/>
        <v>0</v>
      </c>
      <c r="H26" s="49"/>
    </row>
    <row r="27" spans="1:8" x14ac:dyDescent="0.25">
      <c r="A27">
        <f t="shared" si="3"/>
        <v>18</v>
      </c>
      <c r="B27" s="49">
        <f>'Q2 (iv)'!P32</f>
        <v>0</v>
      </c>
      <c r="C27" s="49"/>
      <c r="E27">
        <f t="shared" si="0"/>
        <v>0.35034379112920433</v>
      </c>
      <c r="F27" s="49">
        <f t="shared" si="1"/>
        <v>0</v>
      </c>
      <c r="G27" s="49">
        <f t="shared" si="2"/>
        <v>0</v>
      </c>
      <c r="H27" s="49"/>
    </row>
    <row r="28" spans="1:8" x14ac:dyDescent="0.25">
      <c r="A28">
        <f t="shared" si="3"/>
        <v>19</v>
      </c>
      <c r="B28" s="49">
        <f>'Q2 (iv)'!P33</f>
        <v>0</v>
      </c>
      <c r="C28" s="49"/>
      <c r="E28">
        <f t="shared" si="0"/>
        <v>0.3305130104992493</v>
      </c>
      <c r="F28" s="49">
        <f t="shared" si="1"/>
        <v>0</v>
      </c>
      <c r="G28" s="49">
        <f t="shared" si="2"/>
        <v>0</v>
      </c>
      <c r="H28" s="49"/>
    </row>
    <row r="29" spans="1:8" x14ac:dyDescent="0.25">
      <c r="A29">
        <f t="shared" si="3"/>
        <v>20</v>
      </c>
      <c r="B29" s="49">
        <f>'Q2 (iv)'!P34</f>
        <v>0</v>
      </c>
      <c r="C29" s="49"/>
      <c r="E29">
        <f t="shared" si="0"/>
        <v>0.31180472688608429</v>
      </c>
      <c r="F29" s="49">
        <f t="shared" si="1"/>
        <v>0</v>
      </c>
      <c r="G29" s="49">
        <f t="shared" si="2"/>
        <v>0</v>
      </c>
      <c r="H29" s="49"/>
    </row>
  </sheetData>
  <mergeCells count="1">
    <mergeCell ref="F6:G6"/>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heetViews>
  <sheetFormatPr defaultRowHeight="15" x14ac:dyDescent="0.25"/>
  <cols>
    <col min="2" max="2" width="13.5703125" customWidth="1"/>
    <col min="3" max="4" width="15.42578125" customWidth="1"/>
    <col min="6" max="6" width="11.5703125" bestFit="1" customWidth="1"/>
    <col min="8" max="8" width="11.5703125" bestFit="1" customWidth="1"/>
    <col min="10" max="10" width="24.42578125" bestFit="1" customWidth="1"/>
    <col min="11" max="11" width="24.42578125" customWidth="1"/>
  </cols>
  <sheetData>
    <row r="1" spans="1:15" x14ac:dyDescent="0.25">
      <c r="K1" t="s">
        <v>128</v>
      </c>
      <c r="L1" t="s">
        <v>127</v>
      </c>
      <c r="M1" t="s">
        <v>126</v>
      </c>
      <c r="N1" t="s">
        <v>125</v>
      </c>
    </row>
    <row r="2" spans="1:15" x14ac:dyDescent="0.25">
      <c r="B2" s="62" t="s">
        <v>34</v>
      </c>
      <c r="C2" s="62"/>
      <c r="D2" s="62"/>
      <c r="F2" s="16" t="s">
        <v>37</v>
      </c>
      <c r="H2" s="16" t="s">
        <v>37</v>
      </c>
      <c r="J2" t="s">
        <v>124</v>
      </c>
      <c r="K2" s="43">
        <f>'Q2 (vi)'!K2</f>
        <v>0.71494238967594659</v>
      </c>
      <c r="L2">
        <f>SUMPRODUCT($B$6:$B$26,F6:F26)</f>
        <v>122.93984243713044</v>
      </c>
      <c r="M2">
        <f>SUMPRODUCT($B$6:$B$26,H6:H26)</f>
        <v>105.36239033388954</v>
      </c>
      <c r="N2" s="51">
        <f>M2/L2-1</f>
        <v>-0.14297604222349436</v>
      </c>
      <c r="O2" s="16" t="s">
        <v>34</v>
      </c>
    </row>
    <row r="3" spans="1:15" x14ac:dyDescent="0.25">
      <c r="J3" t="s">
        <v>123</v>
      </c>
      <c r="K3" s="43">
        <f>'Q2 (vi)'!K3</f>
        <v>0.28505761032405341</v>
      </c>
      <c r="L3">
        <f>SUMPRODUCT($C$6:$C$26,F6:F26)</f>
        <v>70.496054043967632</v>
      </c>
      <c r="M3">
        <f>SUMPRODUCT($C$6:$C$26,H6:H26)</f>
        <v>66.264564637578644</v>
      </c>
      <c r="N3" s="51">
        <f>M3/L3-1</f>
        <v>-6.0024485962715812E-2</v>
      </c>
      <c r="O3" s="16" t="s">
        <v>34</v>
      </c>
    </row>
    <row r="4" spans="1:15" x14ac:dyDescent="0.25">
      <c r="B4" t="s">
        <v>99</v>
      </c>
      <c r="C4" t="s">
        <v>98</v>
      </c>
      <c r="D4" t="s">
        <v>122</v>
      </c>
      <c r="O4" s="16"/>
    </row>
    <row r="5" spans="1:15" x14ac:dyDescent="0.25">
      <c r="A5" t="s">
        <v>58</v>
      </c>
      <c r="B5" t="s">
        <v>97</v>
      </c>
      <c r="C5" t="s">
        <v>97</v>
      </c>
      <c r="F5" t="s">
        <v>121</v>
      </c>
      <c r="H5" t="s">
        <v>120</v>
      </c>
      <c r="J5" t="s">
        <v>119</v>
      </c>
      <c r="N5" s="51">
        <f>SUMPRODUCT(N2:N3,K2:K3)</f>
        <v>-0.11933006982313556</v>
      </c>
      <c r="O5" s="16" t="s">
        <v>34</v>
      </c>
    </row>
    <row r="6" spans="1:15" x14ac:dyDescent="0.25">
      <c r="A6">
        <v>0</v>
      </c>
      <c r="B6" s="49">
        <f>'Q2 (v)'!B6</f>
        <v>0</v>
      </c>
      <c r="C6" s="49">
        <f>'Q2 (v)'!C6</f>
        <v>0</v>
      </c>
      <c r="D6" s="49">
        <f>'Q2 (vi)'!B9</f>
        <v>14.548803680473609</v>
      </c>
      <c r="F6" s="49">
        <v>1</v>
      </c>
      <c r="G6" s="49"/>
      <c r="H6" s="49">
        <v>1</v>
      </c>
      <c r="J6" t="s">
        <v>118</v>
      </c>
      <c r="L6">
        <f>SUMPRODUCT($D$6:$D$26,F6:F26)</f>
        <v>21022.45621381795</v>
      </c>
      <c r="M6">
        <f>SUMPRODUCT($D$6:$D$26,H6:H26)</f>
        <v>18614.146873274465</v>
      </c>
      <c r="N6" s="51">
        <f>M6/L6-1</f>
        <v>-0.11455889435795408</v>
      </c>
      <c r="O6" s="16" t="s">
        <v>34</v>
      </c>
    </row>
    <row r="7" spans="1:15" x14ac:dyDescent="0.25">
      <c r="A7">
        <f>1</f>
        <v>1</v>
      </c>
      <c r="B7" s="49">
        <f>'Q2 (v)'!B7</f>
        <v>8</v>
      </c>
      <c r="C7" s="49">
        <f>'Q2 (v)'!C7</f>
        <v>0</v>
      </c>
      <c r="D7" s="49">
        <f>'Q2 (vi)'!B10</f>
        <v>20.085681140635064</v>
      </c>
      <c r="F7" s="49">
        <f>F6/(1+'Q2 - Data'!B6)</f>
        <v>0.94339622641509424</v>
      </c>
      <c r="G7" s="49"/>
      <c r="H7" s="49">
        <f>H6/(1+'Q2 - Data'!C6)</f>
        <v>0.93720712277413309</v>
      </c>
    </row>
    <row r="8" spans="1:15" x14ac:dyDescent="0.25">
      <c r="A8">
        <f t="shared" ref="A8:A26" si="0">A7+1</f>
        <v>2</v>
      </c>
      <c r="B8" s="49">
        <f>'Q2 (v)'!B8</f>
        <v>8</v>
      </c>
      <c r="C8" s="49">
        <f>'Q2 (v)'!C8</f>
        <v>0</v>
      </c>
      <c r="D8" s="49">
        <f>'Q2 (vi)'!B11</f>
        <v>26.377073134187864</v>
      </c>
      <c r="F8" s="49">
        <f>F7/(1+'Q2 - Data'!B7)</f>
        <v>0.88999644001423983</v>
      </c>
      <c r="G8" s="49"/>
      <c r="H8" s="49">
        <f>H7/(1+'Q2 - Data'!C7)</f>
        <v>0.87835719097856901</v>
      </c>
      <c r="J8" s="18" t="s">
        <v>117</v>
      </c>
    </row>
    <row r="9" spans="1:15" x14ac:dyDescent="0.25">
      <c r="A9">
        <f t="shared" si="0"/>
        <v>3</v>
      </c>
      <c r="B9" s="49">
        <f>'Q2 (v)'!B9</f>
        <v>8</v>
      </c>
      <c r="C9" s="49">
        <f>'Q2 (v)'!C9</f>
        <v>0</v>
      </c>
      <c r="D9" s="49">
        <f>'Q2 (vi)'!B12</f>
        <v>33.419695912371118</v>
      </c>
      <c r="F9" s="49">
        <f>F8/(1+'Q2 - Data'!B8)</f>
        <v>0.83961928303230171</v>
      </c>
      <c r="G9" s="49"/>
      <c r="H9" s="49">
        <f>H8/(1+'Q2 - Data'!C8)</f>
        <v>0.82320261572499442</v>
      </c>
      <c r="J9" t="s">
        <v>116</v>
      </c>
    </row>
    <row r="10" spans="1:15" x14ac:dyDescent="0.25">
      <c r="A10">
        <f t="shared" si="0"/>
        <v>4</v>
      </c>
      <c r="B10" s="49">
        <f>'Q2 (v)'!B10</f>
        <v>8</v>
      </c>
      <c r="C10" s="49">
        <f>'Q2 (v)'!C10</f>
        <v>0</v>
      </c>
      <c r="D10" s="49">
        <f>'Q2 (vi)'!B13</f>
        <v>41.209922514390279</v>
      </c>
      <c r="F10" s="49">
        <f>F9/(1+'Q2 - Data'!B9)</f>
        <v>0.79209366323802044</v>
      </c>
      <c r="G10" s="49"/>
      <c r="H10" s="49">
        <f>H9/(1+'Q2 - Data'!C9)</f>
        <v>0.76576987509301808</v>
      </c>
      <c r="J10" t="s">
        <v>115</v>
      </c>
      <c r="O10" s="16" t="s">
        <v>34</v>
      </c>
    </row>
    <row r="11" spans="1:15" ht="35.85" customHeight="1" x14ac:dyDescent="0.25">
      <c r="A11">
        <f t="shared" si="0"/>
        <v>5</v>
      </c>
      <c r="B11" s="49">
        <f>'Q2 (v)'!B11</f>
        <v>8</v>
      </c>
      <c r="C11" s="49">
        <f>'Q2 (v)'!C11</f>
        <v>0</v>
      </c>
      <c r="D11" s="49">
        <f>'Q2 (vi)'!B14</f>
        <v>49.74378487887703</v>
      </c>
      <c r="F11" s="49">
        <f>F10/(1+'Q2 - Data'!B10)</f>
        <v>0.747258172866057</v>
      </c>
      <c r="G11" s="49"/>
      <c r="H11" s="49">
        <f>H10/(1+'Q2 - Data'!C10)</f>
        <v>0.71234406985397036</v>
      </c>
      <c r="J11" s="63" t="s">
        <v>114</v>
      </c>
      <c r="K11" s="63"/>
      <c r="L11" s="63"/>
      <c r="M11" s="63"/>
      <c r="N11" s="63"/>
      <c r="O11" s="16" t="s">
        <v>34</v>
      </c>
    </row>
    <row r="12" spans="1:15" x14ac:dyDescent="0.25">
      <c r="A12">
        <f t="shared" si="0"/>
        <v>6</v>
      </c>
      <c r="B12" s="49">
        <f>'Q2 (v)'!B12</f>
        <v>8</v>
      </c>
      <c r="C12" s="49">
        <f>'Q2 (v)'!C12</f>
        <v>100</v>
      </c>
      <c r="D12" s="49">
        <f>'Q2 (vi)'!B15</f>
        <v>59.016976149883284</v>
      </c>
      <c r="F12" s="49">
        <f>F11/(1+'Q2 - Data'!B11)</f>
        <v>0.70496054043967638</v>
      </c>
      <c r="G12" s="49"/>
      <c r="H12" s="49">
        <f>H11/(1+'Q2 - Data'!C11)</f>
        <v>0.66264564637578638</v>
      </c>
    </row>
    <row r="13" spans="1:15" x14ac:dyDescent="0.25">
      <c r="A13">
        <f t="shared" si="0"/>
        <v>7</v>
      </c>
      <c r="B13" s="49">
        <f>'Q2 (v)'!B13</f>
        <v>8</v>
      </c>
      <c r="C13" s="49">
        <f>'Q2 (v)'!C13</f>
        <v>0</v>
      </c>
      <c r="D13" s="49">
        <f>'Q2 (vi)'!B16</f>
        <v>62.749866523433248</v>
      </c>
      <c r="F13" s="49">
        <f>F12/(1+'Q2 - Data'!B12)</f>
        <v>0.66505711362233622</v>
      </c>
      <c r="G13" s="49"/>
      <c r="H13" s="49">
        <f>H12/(1+'Q2 - Data'!C12)</f>
        <v>0.61641455476817342</v>
      </c>
    </row>
    <row r="14" spans="1:15" x14ac:dyDescent="0.25">
      <c r="A14">
        <f t="shared" si="0"/>
        <v>8</v>
      </c>
      <c r="B14" s="49">
        <f>'Q2 (v)'!B14</f>
        <v>8</v>
      </c>
      <c r="C14" s="49">
        <f>'Q2 (v)'!C14</f>
        <v>0</v>
      </c>
      <c r="D14" s="49">
        <f>'Q2 (vi)'!B17</f>
        <v>66.468699332722395</v>
      </c>
      <c r="F14" s="49">
        <f>F13/(1+'Q2 - Data'!B13)</f>
        <v>0.62741237134182659</v>
      </c>
      <c r="G14" s="49"/>
      <c r="H14" s="49">
        <f>H13/(1+'Q2 - Data'!C13)</f>
        <v>0.57340888815644042</v>
      </c>
    </row>
    <row r="15" spans="1:15" x14ac:dyDescent="0.25">
      <c r="A15">
        <f t="shared" si="0"/>
        <v>9</v>
      </c>
      <c r="B15" s="49">
        <f>'Q2 (v)'!B15</f>
        <v>8</v>
      </c>
      <c r="C15" s="49">
        <f>'Q2 (v)'!C15</f>
        <v>0</v>
      </c>
      <c r="D15" s="49">
        <f>'Q2 (vi)'!B18</f>
        <v>70.172635951276746</v>
      </c>
      <c r="F15" s="49">
        <f>F14/(1+'Q2 - Data'!B14)</f>
        <v>0.59189846353002507</v>
      </c>
      <c r="G15" s="49"/>
      <c r="H15" s="49">
        <f>H14/(1+'Q2 - Data'!C14)</f>
        <v>0.53340361688971205</v>
      </c>
    </row>
    <row r="16" spans="1:15" x14ac:dyDescent="0.25">
      <c r="A16">
        <f t="shared" si="0"/>
        <v>10</v>
      </c>
      <c r="B16" s="49">
        <f>'Q2 (v)'!B16</f>
        <v>8</v>
      </c>
      <c r="C16" s="49">
        <f>'Q2 (v)'!C16</f>
        <v>0</v>
      </c>
      <c r="D16" s="49">
        <f>'Q2 (vi)'!B19</f>
        <v>37072.399985422337</v>
      </c>
      <c r="F16" s="49">
        <f>F15/(1+'Q2 - Data'!B15)</f>
        <v>0.55839477691511796</v>
      </c>
      <c r="G16" s="49"/>
      <c r="H16" s="49">
        <f>H15/(1+'Q2 - Data'!C15)</f>
        <v>0.49389223786084446</v>
      </c>
    </row>
    <row r="17" spans="1:8" x14ac:dyDescent="0.25">
      <c r="A17">
        <f t="shared" si="0"/>
        <v>11</v>
      </c>
      <c r="B17" s="49">
        <f>'Q2 (v)'!B17</f>
        <v>8</v>
      </c>
      <c r="C17" s="49">
        <f>'Q2 (v)'!C17</f>
        <v>0</v>
      </c>
      <c r="D17" s="49">
        <f>'Q2 (vi)'!B20</f>
        <v>0</v>
      </c>
      <c r="F17" s="49">
        <f>F16/(1+'Q2 - Data'!B16)</f>
        <v>0.52678752539162066</v>
      </c>
      <c r="G17" s="49"/>
      <c r="H17" s="49">
        <f>H16/(1+'Q2 - Data'!C16)</f>
        <v>0.45730762764893002</v>
      </c>
    </row>
    <row r="18" spans="1:8" x14ac:dyDescent="0.25">
      <c r="A18">
        <f t="shared" si="0"/>
        <v>12</v>
      </c>
      <c r="B18" s="49">
        <f>'Q2 (v)'!B18</f>
        <v>8</v>
      </c>
      <c r="C18" s="49">
        <f>'Q2 (v)'!C18</f>
        <v>0</v>
      </c>
      <c r="D18" s="49">
        <f>'Q2 (vi)'!B21</f>
        <v>0</v>
      </c>
      <c r="F18" s="49">
        <f>F17/(1+'Q2 - Data'!B17)</f>
        <v>0.49696936357700061</v>
      </c>
      <c r="G18" s="49"/>
      <c r="H18" s="49">
        <f>H17/(1+'Q2 - Data'!C17)</f>
        <v>0.42343298856382405</v>
      </c>
    </row>
    <row r="19" spans="1:8" x14ac:dyDescent="0.25">
      <c r="A19">
        <f t="shared" si="0"/>
        <v>13</v>
      </c>
      <c r="B19" s="49">
        <f>'Q2 (v)'!B19</f>
        <v>8</v>
      </c>
      <c r="C19" s="49">
        <f>'Q2 (v)'!C19</f>
        <v>0</v>
      </c>
      <c r="D19" s="49">
        <f>'Q2 (vi)'!B22</f>
        <v>0</v>
      </c>
      <c r="F19" s="49">
        <f>F18/(1+'Q2 - Data'!B18)</f>
        <v>0.46883902224245338</v>
      </c>
      <c r="G19" s="49"/>
      <c r="H19" s="49">
        <f>H18/(1+'Q2 - Data'!C18)</f>
        <v>0.39206758200354075</v>
      </c>
    </row>
    <row r="20" spans="1:8" x14ac:dyDescent="0.25">
      <c r="A20">
        <f t="shared" si="0"/>
        <v>14</v>
      </c>
      <c r="B20" s="49">
        <f>'Q2 (v)'!B20</f>
        <v>8</v>
      </c>
      <c r="C20" s="49">
        <f>'Q2 (v)'!C20</f>
        <v>0</v>
      </c>
      <c r="D20" s="49">
        <f>'Q2 (vi)'!B23</f>
        <v>0</v>
      </c>
      <c r="F20" s="49">
        <f>F19/(1+'Q2 - Data'!B19)</f>
        <v>0.44230096437967298</v>
      </c>
      <c r="G20" s="49"/>
      <c r="H20" s="49">
        <f>H19/(1+'Q2 - Data'!C19)</f>
        <v>0.36302553889216732</v>
      </c>
    </row>
    <row r="21" spans="1:8" x14ac:dyDescent="0.25">
      <c r="A21">
        <f t="shared" si="0"/>
        <v>15</v>
      </c>
      <c r="B21" s="49">
        <f>'Q2 (v)'!B21</f>
        <v>8</v>
      </c>
      <c r="C21" s="49">
        <f>'Q2 (v)'!C21</f>
        <v>0</v>
      </c>
      <c r="D21" s="49">
        <f>'Q2 (vi)'!B24</f>
        <v>0</v>
      </c>
      <c r="F21" s="49">
        <f>F20/(1+'Q2 - Data'!B20)</f>
        <v>0.41726506073554054</v>
      </c>
      <c r="G21" s="49"/>
      <c r="H21" s="49">
        <f>H20/(1+'Q2 - Data'!C20)</f>
        <v>0.33613475823348826</v>
      </c>
    </row>
    <row r="22" spans="1:8" x14ac:dyDescent="0.25">
      <c r="A22">
        <f t="shared" si="0"/>
        <v>16</v>
      </c>
      <c r="B22" s="49">
        <f>'Q2 (v)'!B22</f>
        <v>8</v>
      </c>
      <c r="C22" s="49">
        <f>'Q2 (v)'!C22</f>
        <v>0</v>
      </c>
      <c r="D22" s="49">
        <f>'Q2 (vi)'!B25</f>
        <v>0</v>
      </c>
      <c r="F22" s="49">
        <f>F21/(1+'Q2 - Data'!B21)</f>
        <v>0.39364628371277405</v>
      </c>
      <c r="G22" s="49"/>
      <c r="H22" s="49">
        <f>H21/(1+'Q2 - Data'!C21)</f>
        <v>0.31123588725322987</v>
      </c>
    </row>
    <row r="23" spans="1:8" x14ac:dyDescent="0.25">
      <c r="A23">
        <f t="shared" si="0"/>
        <v>17</v>
      </c>
      <c r="B23" s="49">
        <f>'Q2 (v)'!B23</f>
        <v>8</v>
      </c>
      <c r="C23" s="49">
        <f>'Q2 (v)'!C23</f>
        <v>0</v>
      </c>
      <c r="D23" s="49">
        <f>'Q2 (vi)'!B26</f>
        <v>0</v>
      </c>
      <c r="F23" s="49">
        <f>F22/(1+'Q2 - Data'!B22)</f>
        <v>0.37136441859695662</v>
      </c>
      <c r="G23" s="49"/>
      <c r="H23" s="49">
        <f>H22/(1+'Q2 - Data'!C22)</f>
        <v>0.28818137708632391</v>
      </c>
    </row>
    <row r="24" spans="1:8" x14ac:dyDescent="0.25">
      <c r="A24">
        <f t="shared" si="0"/>
        <v>18</v>
      </c>
      <c r="B24" s="49">
        <f>'Q2 (v)'!B24</f>
        <v>8</v>
      </c>
      <c r="C24" s="49">
        <f>'Q2 (v)'!C24</f>
        <v>0</v>
      </c>
      <c r="D24" s="49">
        <f>'Q2 (vi)'!B27</f>
        <v>0</v>
      </c>
      <c r="F24" s="49">
        <f>F23/(1+'Q2 - Data'!B23)</f>
        <v>0.35034379112920433</v>
      </c>
      <c r="G24" s="49"/>
      <c r="H24" s="49">
        <f>H23/(1+'Q2 - Data'!C23)</f>
        <v>0.26683460841326284</v>
      </c>
    </row>
    <row r="25" spans="1:8" x14ac:dyDescent="0.25">
      <c r="A25">
        <f t="shared" si="0"/>
        <v>19</v>
      </c>
      <c r="B25" s="49">
        <f>'Q2 (v)'!B25</f>
        <v>8</v>
      </c>
      <c r="C25" s="49">
        <f>'Q2 (v)'!C25</f>
        <v>0</v>
      </c>
      <c r="D25" s="49">
        <f>'Q2 (vi)'!B28</f>
        <v>0</v>
      </c>
      <c r="F25" s="49">
        <f>F24/(1+'Q2 - Data'!B24)</f>
        <v>0.33051301049924936</v>
      </c>
      <c r="G25" s="49"/>
      <c r="H25" s="49">
        <f>H24/(1+'Q2 - Data'!C24)</f>
        <v>0.24706908186413223</v>
      </c>
    </row>
    <row r="26" spans="1:8" x14ac:dyDescent="0.25">
      <c r="A26">
        <f t="shared" si="0"/>
        <v>20</v>
      </c>
      <c r="B26" s="49">
        <f>'Q2 (v)'!B26</f>
        <v>108</v>
      </c>
      <c r="C26" s="49">
        <f>'Q2 (v)'!C26</f>
        <v>0</v>
      </c>
      <c r="D26" s="49">
        <f>'Q2 (vi)'!B29</f>
        <v>0</v>
      </c>
      <c r="F26" s="49">
        <f>F25/(1+'Q2 - Data'!B25)</f>
        <v>0.31180472688608429</v>
      </c>
      <c r="G26" s="49"/>
      <c r="H26" s="49">
        <f>H25/(1+'Q2 - Data'!C25)</f>
        <v>0.22876766839271501</v>
      </c>
    </row>
  </sheetData>
  <mergeCells count="2">
    <mergeCell ref="B2:D2"/>
    <mergeCell ref="J11:N11"/>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12"/>
  <sheetViews>
    <sheetView workbookViewId="0"/>
  </sheetViews>
  <sheetFormatPr defaultRowHeight="15" x14ac:dyDescent="0.25"/>
  <sheetData>
    <row r="3" spans="3:8" x14ac:dyDescent="0.25">
      <c r="F3" t="s">
        <v>127</v>
      </c>
      <c r="G3" t="s">
        <v>126</v>
      </c>
    </row>
    <row r="4" spans="3:8" x14ac:dyDescent="0.25">
      <c r="C4" t="s">
        <v>130</v>
      </c>
      <c r="F4" s="53">
        <f>'Q2 (vii)'!$B$7/'Q2 (vii)'!L2</f>
        <v>6.5072476435709431E-2</v>
      </c>
      <c r="G4" s="53">
        <f>'Q2 (vii)'!$B$7/'Q2 (vii)'!M2</f>
        <v>7.5928421656421177E-2</v>
      </c>
      <c r="H4" s="52"/>
    </row>
    <row r="5" spans="3:8" x14ac:dyDescent="0.25">
      <c r="F5" s="16" t="s">
        <v>34</v>
      </c>
      <c r="G5" s="16" t="s">
        <v>34</v>
      </c>
    </row>
    <row r="7" spans="3:8" x14ac:dyDescent="0.25">
      <c r="C7" t="s">
        <v>129</v>
      </c>
      <c r="D7" s="32">
        <f>F11</f>
        <v>7.232669086104071E-2</v>
      </c>
      <c r="E7" s="16" t="s">
        <v>34</v>
      </c>
    </row>
    <row r="8" spans="3:8" x14ac:dyDescent="0.25">
      <c r="E8">
        <v>1</v>
      </c>
    </row>
    <row r="9" spans="3:8" x14ac:dyDescent="0.25">
      <c r="C9">
        <f>3</f>
        <v>3</v>
      </c>
      <c r="D9" s="53">
        <f>'Q2 - Data'!C8</f>
        <v>6.7000000000000004E-2</v>
      </c>
      <c r="E9" s="32">
        <f>E8*(1+D9)</f>
        <v>1.0669999999999999</v>
      </c>
    </row>
    <row r="10" spans="3:8" x14ac:dyDescent="0.25">
      <c r="C10">
        <f>C9+1</f>
        <v>4</v>
      </c>
      <c r="D10" s="53">
        <f>'Q2 - Data'!C9</f>
        <v>7.4999999999999997E-2</v>
      </c>
      <c r="E10" s="32">
        <f>E9*(1+D10)</f>
        <v>1.147025</v>
      </c>
    </row>
    <row r="11" spans="3:8" x14ac:dyDescent="0.25">
      <c r="C11">
        <f>C10+1</f>
        <v>5</v>
      </c>
      <c r="D11" s="53">
        <f>'Q2 - Data'!C10</f>
        <v>7.4999999999999997E-2</v>
      </c>
      <c r="E11" s="32">
        <f>E10*(1+D11)</f>
        <v>1.2330518749999999</v>
      </c>
      <c r="F11" s="53">
        <f>E11^(1/3)-1</f>
        <v>7.232669086104071E-2</v>
      </c>
    </row>
    <row r="12" spans="3:8" x14ac:dyDescent="0.25">
      <c r="D12" s="16" t="s">
        <v>34</v>
      </c>
      <c r="E12" s="5"/>
      <c r="F12" s="16" t="s">
        <v>34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2"/>
  <sheetViews>
    <sheetView workbookViewId="0">
      <selection activeCell="A2" sqref="A2"/>
    </sheetView>
  </sheetViews>
  <sheetFormatPr defaultRowHeight="15" x14ac:dyDescent="0.25"/>
  <cols>
    <col min="4" max="4" width="11" bestFit="1" customWidth="1"/>
    <col min="6" max="6" width="20" bestFit="1" customWidth="1"/>
    <col min="8" max="8" width="10.5703125" bestFit="1" customWidth="1"/>
    <col min="9" max="9" width="9.5703125" customWidth="1"/>
    <col min="11" max="11" width="13.42578125" bestFit="1" customWidth="1"/>
  </cols>
  <sheetData>
    <row r="1" spans="1:11" x14ac:dyDescent="0.25">
      <c r="D1" s="16" t="s">
        <v>33</v>
      </c>
      <c r="H1" s="16" t="s">
        <v>34</v>
      </c>
      <c r="I1" s="16" t="s">
        <v>33</v>
      </c>
      <c r="K1" s="16" t="s">
        <v>35</v>
      </c>
    </row>
    <row r="2" spans="1:11" ht="69" x14ac:dyDescent="0.25">
      <c r="B2" s="2" t="s">
        <v>0</v>
      </c>
      <c r="C2" s="3" t="s">
        <v>1</v>
      </c>
      <c r="D2" s="2" t="s">
        <v>2</v>
      </c>
      <c r="G2" t="s">
        <v>5</v>
      </c>
      <c r="H2" s="11" t="s">
        <v>3</v>
      </c>
      <c r="I2" s="11" t="s">
        <v>4</v>
      </c>
      <c r="J2" s="11"/>
    </row>
    <row r="3" spans="1:11" ht="15.75" x14ac:dyDescent="0.25">
      <c r="A3">
        <v>1</v>
      </c>
      <c r="B3" s="4">
        <v>0.25</v>
      </c>
      <c r="C3" s="7">
        <f>'Q1 Data'!B4</f>
        <v>3.4500000000000003E-2</v>
      </c>
      <c r="D3" s="10">
        <f>IF(A3=1,C3,ROUND(((1+C3)^A3/(1+C2)^A2)-1,4))</f>
        <v>3.4500000000000003E-2</v>
      </c>
      <c r="E3" s="8"/>
      <c r="F3" s="8"/>
      <c r="G3">
        <f>ROUNDUP(H3/3,0)</f>
        <v>1</v>
      </c>
      <c r="H3">
        <v>1</v>
      </c>
      <c r="I3" s="9">
        <f>ROUND((1+VLOOKUP(G3,$A$3:$D$82,4,FALSE))^(1/12)-1,4)</f>
        <v>2.8E-3</v>
      </c>
      <c r="J3" s="9"/>
    </row>
    <row r="4" spans="1:11" ht="15.75" x14ac:dyDescent="0.25">
      <c r="A4">
        <v>2</v>
      </c>
      <c r="B4" s="4">
        <v>0.5</v>
      </c>
      <c r="C4" s="7">
        <f>'Q1 Data'!B5</f>
        <v>3.6200000000000003E-2</v>
      </c>
      <c r="D4" s="10">
        <f>IF(A4=1,C4,ROUND(((1+C4)^A4/(1+C3)^A3)-1,4))</f>
        <v>3.7900000000000003E-2</v>
      </c>
      <c r="E4" s="8"/>
      <c r="F4" s="8"/>
      <c r="G4">
        <f t="shared" ref="G4:G5" si="0">ROUNDUP(H4/3,0)</f>
        <v>1</v>
      </c>
      <c r="H4">
        <v>2</v>
      </c>
      <c r="I4" s="9">
        <f t="shared" ref="I4:I67" si="1">ROUND((1+VLOOKUP(G4,$A$3:$D$82,4,FALSE))^(1/12)-1,4)</f>
        <v>2.8E-3</v>
      </c>
      <c r="J4" s="9"/>
    </row>
    <row r="5" spans="1:11" ht="15.75" x14ac:dyDescent="0.25">
      <c r="A5">
        <v>3</v>
      </c>
      <c r="B5" s="4">
        <v>0.75</v>
      </c>
      <c r="C5" s="7">
        <f>'Q1 Data'!B6</f>
        <v>3.7900000000000003E-2</v>
      </c>
      <c r="D5" s="10">
        <f t="shared" ref="D5:D68" si="2">IF(A5=1,C5,ROUND(((1+C5)^A5/(1+C4)^A4)-1,4))</f>
        <v>4.1300000000000003E-2</v>
      </c>
      <c r="E5" s="8"/>
      <c r="F5" s="8"/>
      <c r="G5">
        <f t="shared" si="0"/>
        <v>1</v>
      </c>
      <c r="H5">
        <v>3</v>
      </c>
      <c r="I5" s="9">
        <f t="shared" si="1"/>
        <v>2.8E-3</v>
      </c>
      <c r="J5" s="9"/>
    </row>
    <row r="6" spans="1:11" ht="15.75" x14ac:dyDescent="0.25">
      <c r="A6">
        <v>4</v>
      </c>
      <c r="B6" s="4">
        <v>1</v>
      </c>
      <c r="C6" s="7">
        <f>'Q1 Data'!B7</f>
        <v>3.95E-2</v>
      </c>
      <c r="D6" s="10">
        <f t="shared" si="2"/>
        <v>4.4299999999999999E-2</v>
      </c>
      <c r="E6" s="8"/>
      <c r="G6">
        <f>ROUNDUP(H6/3,0)</f>
        <v>2</v>
      </c>
      <c r="H6">
        <v>4</v>
      </c>
      <c r="I6" s="9">
        <f t="shared" si="1"/>
        <v>3.0999999999999999E-3</v>
      </c>
      <c r="J6" s="9"/>
    </row>
    <row r="7" spans="1:11" ht="15.75" x14ac:dyDescent="0.25">
      <c r="A7">
        <v>5</v>
      </c>
      <c r="B7" s="4">
        <v>1.25</v>
      </c>
      <c r="C7" s="7">
        <f>'Q1 Data'!B8</f>
        <v>4.0899999999999999E-2</v>
      </c>
      <c r="D7" s="10">
        <f t="shared" si="2"/>
        <v>4.65E-2</v>
      </c>
      <c r="E7" s="8"/>
      <c r="G7">
        <f t="shared" ref="G7:G70" si="3">ROUNDUP(H7/3,0)</f>
        <v>2</v>
      </c>
      <c r="H7">
        <v>5</v>
      </c>
      <c r="I7" s="9">
        <f t="shared" si="1"/>
        <v>3.0999999999999999E-3</v>
      </c>
      <c r="J7" s="9"/>
    </row>
    <row r="8" spans="1:11" ht="15.75" x14ac:dyDescent="0.25">
      <c r="A8">
        <v>6</v>
      </c>
      <c r="B8" s="4">
        <v>1.5</v>
      </c>
      <c r="C8" s="7">
        <f>'Q1 Data'!B9</f>
        <v>4.2299999999999997E-2</v>
      </c>
      <c r="D8" s="10">
        <f t="shared" si="2"/>
        <v>4.9299999999999997E-2</v>
      </c>
      <c r="E8" s="8"/>
      <c r="G8">
        <f t="shared" si="3"/>
        <v>2</v>
      </c>
      <c r="H8">
        <v>6</v>
      </c>
      <c r="I8" s="9">
        <f t="shared" si="1"/>
        <v>3.0999999999999999E-3</v>
      </c>
      <c r="J8" s="9"/>
    </row>
    <row r="9" spans="1:11" ht="15.75" x14ac:dyDescent="0.25">
      <c r="A9">
        <v>7</v>
      </c>
      <c r="B9" s="4">
        <v>1.75</v>
      </c>
      <c r="C9" s="7">
        <f>'Q1 Data'!B10</f>
        <v>4.3499999999999997E-2</v>
      </c>
      <c r="D9" s="10">
        <f t="shared" si="2"/>
        <v>5.0700000000000002E-2</v>
      </c>
      <c r="E9" s="8"/>
      <c r="G9">
        <f t="shared" si="3"/>
        <v>3</v>
      </c>
      <c r="H9">
        <v>7</v>
      </c>
      <c r="I9" s="9">
        <f t="shared" si="1"/>
        <v>3.3999999999999998E-3</v>
      </c>
      <c r="J9" s="9"/>
    </row>
    <row r="10" spans="1:11" ht="15.75" x14ac:dyDescent="0.25">
      <c r="A10">
        <v>8</v>
      </c>
      <c r="B10" s="4">
        <v>2</v>
      </c>
      <c r="C10" s="7">
        <f>'Q1 Data'!B11</f>
        <v>4.4699999999999997E-2</v>
      </c>
      <c r="D10" s="10">
        <f t="shared" si="2"/>
        <v>5.3100000000000001E-2</v>
      </c>
      <c r="E10" s="8"/>
      <c r="G10">
        <f t="shared" si="3"/>
        <v>3</v>
      </c>
      <c r="H10">
        <v>8</v>
      </c>
      <c r="I10" s="9">
        <f t="shared" si="1"/>
        <v>3.3999999999999998E-3</v>
      </c>
      <c r="J10" s="9"/>
    </row>
    <row r="11" spans="1:11" ht="15.75" x14ac:dyDescent="0.25">
      <c r="A11">
        <v>9</v>
      </c>
      <c r="B11" s="4">
        <v>2.25</v>
      </c>
      <c r="C11" s="7">
        <f>'Q1 Data'!B12</f>
        <v>4.5900000000000003E-2</v>
      </c>
      <c r="D11" s="10">
        <f t="shared" si="2"/>
        <v>5.5500000000000001E-2</v>
      </c>
      <c r="E11" s="8"/>
      <c r="G11">
        <f t="shared" si="3"/>
        <v>3</v>
      </c>
      <c r="H11">
        <v>9</v>
      </c>
      <c r="I11" s="9">
        <f t="shared" si="1"/>
        <v>3.3999999999999998E-3</v>
      </c>
      <c r="J11" s="9"/>
    </row>
    <row r="12" spans="1:11" ht="15.75" x14ac:dyDescent="0.25">
      <c r="A12">
        <v>10</v>
      </c>
      <c r="B12" s="4">
        <v>2.5</v>
      </c>
      <c r="C12" s="7">
        <f>'Q1 Data'!B13</f>
        <v>4.7100000000000003E-2</v>
      </c>
      <c r="D12" s="10">
        <f t="shared" si="2"/>
        <v>5.8000000000000003E-2</v>
      </c>
      <c r="E12" s="8"/>
      <c r="G12">
        <f t="shared" si="3"/>
        <v>4</v>
      </c>
      <c r="H12">
        <v>10</v>
      </c>
      <c r="I12" s="9">
        <f t="shared" si="1"/>
        <v>3.5999999999999999E-3</v>
      </c>
      <c r="J12" s="9"/>
    </row>
    <row r="13" spans="1:11" ht="15.75" x14ac:dyDescent="0.25">
      <c r="A13">
        <v>11</v>
      </c>
      <c r="B13" s="4">
        <v>2.75</v>
      </c>
      <c r="C13" s="7">
        <f>'Q1 Data'!B14</f>
        <v>4.82E-2</v>
      </c>
      <c r="D13" s="10">
        <f t="shared" si="2"/>
        <v>5.9299999999999999E-2</v>
      </c>
      <c r="E13" s="8"/>
      <c r="G13">
        <f t="shared" si="3"/>
        <v>4</v>
      </c>
      <c r="H13">
        <v>11</v>
      </c>
      <c r="I13" s="9">
        <f t="shared" si="1"/>
        <v>3.5999999999999999E-3</v>
      </c>
      <c r="J13" s="9"/>
    </row>
    <row r="14" spans="1:11" ht="15.75" x14ac:dyDescent="0.25">
      <c r="A14">
        <v>12</v>
      </c>
      <c r="B14" s="4">
        <v>3</v>
      </c>
      <c r="C14" s="7">
        <f>'Q1 Data'!B15</f>
        <v>4.9299999999999997E-2</v>
      </c>
      <c r="D14" s="10">
        <f t="shared" si="2"/>
        <v>6.1499999999999999E-2</v>
      </c>
      <c r="E14" s="8"/>
      <c r="G14">
        <f t="shared" si="3"/>
        <v>4</v>
      </c>
      <c r="H14">
        <v>12</v>
      </c>
      <c r="I14" s="9">
        <f t="shared" si="1"/>
        <v>3.5999999999999999E-3</v>
      </c>
      <c r="J14" s="9"/>
    </row>
    <row r="15" spans="1:11" ht="15.75" x14ac:dyDescent="0.25">
      <c r="A15">
        <v>13</v>
      </c>
      <c r="B15" s="4">
        <v>3.25</v>
      </c>
      <c r="C15" s="7">
        <f>'Q1 Data'!B16</f>
        <v>5.0299999999999997E-2</v>
      </c>
      <c r="D15" s="10">
        <f t="shared" si="2"/>
        <v>6.2399999999999997E-2</v>
      </c>
      <c r="E15" s="8"/>
      <c r="G15">
        <f t="shared" si="3"/>
        <v>5</v>
      </c>
      <c r="H15">
        <v>13</v>
      </c>
      <c r="I15" s="9">
        <f t="shared" si="1"/>
        <v>3.8E-3</v>
      </c>
      <c r="J15" s="9"/>
    </row>
    <row r="16" spans="1:11" ht="15.75" x14ac:dyDescent="0.25">
      <c r="A16">
        <v>14</v>
      </c>
      <c r="B16" s="4">
        <v>3.5</v>
      </c>
      <c r="C16" s="7">
        <f>'Q1 Data'!B17</f>
        <v>5.1299999999999998E-2</v>
      </c>
      <c r="D16" s="10">
        <f t="shared" si="2"/>
        <v>6.4399999999999999E-2</v>
      </c>
      <c r="E16" s="8"/>
      <c r="G16">
        <f t="shared" si="3"/>
        <v>5</v>
      </c>
      <c r="H16">
        <v>14</v>
      </c>
      <c r="I16" s="9">
        <f t="shared" si="1"/>
        <v>3.8E-3</v>
      </c>
      <c r="J16" s="9"/>
    </row>
    <row r="17" spans="1:10" ht="15.75" x14ac:dyDescent="0.25">
      <c r="A17">
        <v>15</v>
      </c>
      <c r="B17" s="4">
        <v>3.75</v>
      </c>
      <c r="C17" s="7">
        <f>'Q1 Data'!B18</f>
        <v>5.21E-2</v>
      </c>
      <c r="D17" s="10">
        <f t="shared" si="2"/>
        <v>6.3399999999999998E-2</v>
      </c>
      <c r="E17" s="8"/>
      <c r="G17">
        <f t="shared" si="3"/>
        <v>5</v>
      </c>
      <c r="H17">
        <v>15</v>
      </c>
      <c r="I17" s="9">
        <f t="shared" si="1"/>
        <v>3.8E-3</v>
      </c>
      <c r="J17" s="9"/>
    </row>
    <row r="18" spans="1:10" ht="15.75" x14ac:dyDescent="0.25">
      <c r="A18">
        <v>16</v>
      </c>
      <c r="B18" s="4">
        <v>4</v>
      </c>
      <c r="C18" s="7">
        <f>'Q1 Data'!B19</f>
        <v>5.2900000000000003E-2</v>
      </c>
      <c r="D18" s="10">
        <f t="shared" si="2"/>
        <v>6.5000000000000002E-2</v>
      </c>
      <c r="E18" s="8"/>
      <c r="G18">
        <f t="shared" si="3"/>
        <v>6</v>
      </c>
      <c r="H18">
        <v>16</v>
      </c>
      <c r="I18" s="9">
        <f t="shared" si="1"/>
        <v>4.0000000000000001E-3</v>
      </c>
      <c r="J18" s="9"/>
    </row>
    <row r="19" spans="1:10" ht="15.75" x14ac:dyDescent="0.25">
      <c r="A19">
        <v>17</v>
      </c>
      <c r="B19" s="4">
        <v>4.25</v>
      </c>
      <c r="C19" s="7">
        <f>'Q1 Data'!B20</f>
        <v>5.3699999999999998E-2</v>
      </c>
      <c r="D19" s="10">
        <f t="shared" si="2"/>
        <v>6.6600000000000006E-2</v>
      </c>
      <c r="E19" s="8"/>
      <c r="G19">
        <f t="shared" si="3"/>
        <v>6</v>
      </c>
      <c r="H19">
        <v>17</v>
      </c>
      <c r="I19" s="9">
        <f t="shared" si="1"/>
        <v>4.0000000000000001E-3</v>
      </c>
      <c r="J19" s="9"/>
    </row>
    <row r="20" spans="1:10" ht="15.75" x14ac:dyDescent="0.25">
      <c r="A20">
        <v>18</v>
      </c>
      <c r="B20" s="4">
        <v>4.5</v>
      </c>
      <c r="C20" s="7">
        <f>'Q1 Data'!B21</f>
        <v>5.4699999999999999E-2</v>
      </c>
      <c r="D20" s="10">
        <f t="shared" si="2"/>
        <v>7.1800000000000003E-2</v>
      </c>
      <c r="E20" s="8"/>
      <c r="G20">
        <f t="shared" si="3"/>
        <v>6</v>
      </c>
      <c r="H20">
        <v>18</v>
      </c>
      <c r="I20" s="9">
        <f t="shared" si="1"/>
        <v>4.0000000000000001E-3</v>
      </c>
      <c r="J20" s="9"/>
    </row>
    <row r="21" spans="1:10" ht="15.75" x14ac:dyDescent="0.25">
      <c r="A21">
        <v>19</v>
      </c>
      <c r="B21" s="4">
        <v>4.75</v>
      </c>
      <c r="C21" s="7">
        <f>'Q1 Data'!B22</f>
        <v>5.6099999999999997E-2</v>
      </c>
      <c r="D21" s="10">
        <f t="shared" si="2"/>
        <v>8.1600000000000006E-2</v>
      </c>
      <c r="E21" s="8"/>
      <c r="G21">
        <f t="shared" si="3"/>
        <v>7</v>
      </c>
      <c r="H21">
        <v>19</v>
      </c>
      <c r="I21" s="9">
        <f t="shared" si="1"/>
        <v>4.1000000000000003E-3</v>
      </c>
      <c r="J21" s="9"/>
    </row>
    <row r="22" spans="1:10" ht="15.75" x14ac:dyDescent="0.25">
      <c r="A22">
        <v>20</v>
      </c>
      <c r="B22" s="4">
        <v>5</v>
      </c>
      <c r="C22" s="7">
        <f>'Q1 Data'!B23</f>
        <v>5.7799999999999997E-2</v>
      </c>
      <c r="D22" s="10">
        <f t="shared" si="2"/>
        <v>9.06E-2</v>
      </c>
      <c r="E22" s="8"/>
      <c r="G22">
        <f t="shared" si="3"/>
        <v>7</v>
      </c>
      <c r="H22">
        <v>20</v>
      </c>
      <c r="I22" s="9">
        <f t="shared" si="1"/>
        <v>4.1000000000000003E-3</v>
      </c>
      <c r="J22" s="9"/>
    </row>
    <row r="23" spans="1:10" ht="15.75" x14ac:dyDescent="0.25">
      <c r="A23">
        <v>21</v>
      </c>
      <c r="B23" s="4">
        <v>5.25</v>
      </c>
      <c r="C23" s="7">
        <f>'Q1 Data'!B24</f>
        <v>5.9400000000000001E-2</v>
      </c>
      <c r="D23" s="10">
        <f t="shared" si="2"/>
        <v>9.1899999999999996E-2</v>
      </c>
      <c r="E23" s="8"/>
      <c r="G23">
        <f t="shared" si="3"/>
        <v>7</v>
      </c>
      <c r="H23">
        <v>21</v>
      </c>
      <c r="I23" s="9">
        <f t="shared" si="1"/>
        <v>4.1000000000000003E-3</v>
      </c>
      <c r="J23" s="9"/>
    </row>
    <row r="24" spans="1:10" ht="15.75" x14ac:dyDescent="0.25">
      <c r="A24">
        <v>22</v>
      </c>
      <c r="B24" s="4">
        <v>5.5</v>
      </c>
      <c r="C24" s="7">
        <f>'Q1 Data'!B25</f>
        <v>6.0699999999999997E-2</v>
      </c>
      <c r="D24" s="10">
        <f t="shared" si="2"/>
        <v>8.8400000000000006E-2</v>
      </c>
      <c r="E24" s="8"/>
      <c r="G24">
        <f t="shared" si="3"/>
        <v>8</v>
      </c>
      <c r="H24">
        <v>22</v>
      </c>
      <c r="I24" s="9">
        <f t="shared" si="1"/>
        <v>4.3E-3</v>
      </c>
      <c r="J24" s="9"/>
    </row>
    <row r="25" spans="1:10" ht="15.75" x14ac:dyDescent="0.25">
      <c r="A25">
        <v>23</v>
      </c>
      <c r="B25" s="4">
        <v>5.75</v>
      </c>
      <c r="C25" s="7">
        <f>'Q1 Data'!B26</f>
        <v>6.1699999999999998E-2</v>
      </c>
      <c r="D25" s="10">
        <f t="shared" si="2"/>
        <v>8.3900000000000002E-2</v>
      </c>
      <c r="E25" s="8"/>
      <c r="G25">
        <f t="shared" si="3"/>
        <v>8</v>
      </c>
      <c r="H25">
        <v>23</v>
      </c>
      <c r="I25" s="9">
        <f t="shared" si="1"/>
        <v>4.3E-3</v>
      </c>
      <c r="J25" s="9"/>
    </row>
    <row r="26" spans="1:10" ht="15.75" x14ac:dyDescent="0.25">
      <c r="A26">
        <v>24</v>
      </c>
      <c r="B26" s="4">
        <v>6</v>
      </c>
      <c r="C26" s="7">
        <f>'Q1 Data'!B27</f>
        <v>6.2300000000000001E-2</v>
      </c>
      <c r="D26" s="10">
        <f t="shared" si="2"/>
        <v>7.6200000000000004E-2</v>
      </c>
      <c r="E26" s="8"/>
      <c r="G26">
        <f t="shared" si="3"/>
        <v>8</v>
      </c>
      <c r="H26">
        <v>24</v>
      </c>
      <c r="I26" s="9">
        <f t="shared" si="1"/>
        <v>4.3E-3</v>
      </c>
      <c r="J26" s="9"/>
    </row>
    <row r="27" spans="1:10" ht="15.75" x14ac:dyDescent="0.25">
      <c r="A27">
        <v>25</v>
      </c>
      <c r="B27" s="4">
        <v>6.25</v>
      </c>
      <c r="C27" s="7">
        <f>'Q1 Data'!B28</f>
        <v>6.2700000000000006E-2</v>
      </c>
      <c r="D27" s="10">
        <f t="shared" si="2"/>
        <v>7.2300000000000003E-2</v>
      </c>
      <c r="E27" s="8"/>
      <c r="G27">
        <f t="shared" si="3"/>
        <v>9</v>
      </c>
      <c r="H27">
        <v>25</v>
      </c>
      <c r="I27" s="9">
        <f t="shared" si="1"/>
        <v>4.4999999999999997E-3</v>
      </c>
      <c r="J27" s="9"/>
    </row>
    <row r="28" spans="1:10" ht="15.75" x14ac:dyDescent="0.25">
      <c r="A28">
        <v>26</v>
      </c>
      <c r="B28" s="4">
        <v>6.5</v>
      </c>
      <c r="C28" s="7">
        <f>'Q1 Data'!B29</f>
        <v>6.3E-2</v>
      </c>
      <c r="D28" s="10">
        <f t="shared" si="2"/>
        <v>7.0499999999999993E-2</v>
      </c>
      <c r="E28" s="8"/>
      <c r="G28">
        <f t="shared" si="3"/>
        <v>9</v>
      </c>
      <c r="H28">
        <v>26</v>
      </c>
      <c r="I28" s="9">
        <f t="shared" si="1"/>
        <v>4.4999999999999997E-3</v>
      </c>
      <c r="J28" s="9"/>
    </row>
    <row r="29" spans="1:10" ht="15.75" x14ac:dyDescent="0.25">
      <c r="A29">
        <v>27</v>
      </c>
      <c r="B29" s="4">
        <v>6.75</v>
      </c>
      <c r="C29" s="7">
        <f>'Q1 Data'!B30</f>
        <v>6.3200000000000006E-2</v>
      </c>
      <c r="D29" s="10">
        <f t="shared" si="2"/>
        <v>6.8400000000000002E-2</v>
      </c>
      <c r="E29" s="8"/>
      <c r="G29">
        <f t="shared" si="3"/>
        <v>9</v>
      </c>
      <c r="H29">
        <v>27</v>
      </c>
      <c r="I29" s="9">
        <f t="shared" si="1"/>
        <v>4.4999999999999997E-3</v>
      </c>
      <c r="J29" s="9"/>
    </row>
    <row r="30" spans="1:10" ht="15.75" x14ac:dyDescent="0.25">
      <c r="A30">
        <v>28</v>
      </c>
      <c r="B30" s="4">
        <v>7</v>
      </c>
      <c r="C30" s="7">
        <f>'Q1 Data'!B31</f>
        <v>6.3500000000000001E-2</v>
      </c>
      <c r="D30" s="10">
        <f t="shared" si="2"/>
        <v>7.1599999999999997E-2</v>
      </c>
      <c r="E30" s="8"/>
      <c r="G30">
        <f t="shared" si="3"/>
        <v>10</v>
      </c>
      <c r="H30">
        <v>28</v>
      </c>
      <c r="I30" s="9">
        <f t="shared" si="1"/>
        <v>4.7000000000000002E-3</v>
      </c>
      <c r="J30" s="9"/>
    </row>
    <row r="31" spans="1:10" ht="15.75" x14ac:dyDescent="0.25">
      <c r="A31">
        <v>29</v>
      </c>
      <c r="B31" s="4">
        <v>7.25</v>
      </c>
      <c r="C31" s="7">
        <f>'Q1 Data'!B32</f>
        <v>6.4000000000000001E-2</v>
      </c>
      <c r="D31" s="10">
        <f t="shared" si="2"/>
        <v>7.8100000000000003E-2</v>
      </c>
      <c r="E31" s="8"/>
      <c r="G31">
        <f t="shared" si="3"/>
        <v>10</v>
      </c>
      <c r="H31">
        <v>29</v>
      </c>
      <c r="I31" s="9">
        <f t="shared" si="1"/>
        <v>4.7000000000000002E-3</v>
      </c>
      <c r="J31" s="9"/>
    </row>
    <row r="32" spans="1:10" ht="15.75" x14ac:dyDescent="0.25">
      <c r="A32">
        <v>30</v>
      </c>
      <c r="B32" s="4">
        <v>7.5</v>
      </c>
      <c r="C32" s="7">
        <f>'Q1 Data'!B33</f>
        <v>6.4500000000000002E-2</v>
      </c>
      <c r="D32" s="10">
        <f t="shared" si="2"/>
        <v>7.9100000000000004E-2</v>
      </c>
      <c r="E32" s="8"/>
      <c r="G32">
        <f t="shared" si="3"/>
        <v>10</v>
      </c>
      <c r="H32">
        <v>30</v>
      </c>
      <c r="I32" s="9">
        <f t="shared" si="1"/>
        <v>4.7000000000000002E-3</v>
      </c>
      <c r="J32" s="9"/>
    </row>
    <row r="33" spans="1:10" ht="15.75" x14ac:dyDescent="0.25">
      <c r="A33">
        <v>31</v>
      </c>
      <c r="B33" s="4">
        <v>7.75</v>
      </c>
      <c r="C33" s="7">
        <f>'Q1 Data'!B34</f>
        <v>6.4899999999999999E-2</v>
      </c>
      <c r="D33" s="10">
        <f t="shared" si="2"/>
        <v>7.6999999999999999E-2</v>
      </c>
      <c r="E33" s="8"/>
      <c r="G33">
        <f t="shared" si="3"/>
        <v>11</v>
      </c>
      <c r="H33">
        <v>31</v>
      </c>
      <c r="I33" s="9">
        <f t="shared" si="1"/>
        <v>4.7999999999999996E-3</v>
      </c>
      <c r="J33" s="9"/>
    </row>
    <row r="34" spans="1:10" ht="15.75" x14ac:dyDescent="0.25">
      <c r="A34">
        <v>32</v>
      </c>
      <c r="B34" s="4">
        <v>8</v>
      </c>
      <c r="C34" s="7">
        <f>'Q1 Data'!B35</f>
        <v>6.5100000000000005E-2</v>
      </c>
      <c r="D34" s="10">
        <f t="shared" si="2"/>
        <v>7.1300000000000002E-2</v>
      </c>
      <c r="E34" s="8"/>
      <c r="G34">
        <f t="shared" si="3"/>
        <v>11</v>
      </c>
      <c r="H34">
        <v>32</v>
      </c>
      <c r="I34" s="9">
        <f t="shared" si="1"/>
        <v>4.7999999999999996E-3</v>
      </c>
      <c r="J34" s="9"/>
    </row>
    <row r="35" spans="1:10" ht="15.75" x14ac:dyDescent="0.25">
      <c r="A35">
        <v>33</v>
      </c>
      <c r="B35" s="4">
        <v>8.25</v>
      </c>
      <c r="C35" s="7">
        <f>'Q1 Data'!B36</f>
        <v>6.5100000000000005E-2</v>
      </c>
      <c r="D35" s="10">
        <f t="shared" si="2"/>
        <v>6.5100000000000005E-2</v>
      </c>
      <c r="E35" s="8"/>
      <c r="G35">
        <f t="shared" si="3"/>
        <v>11</v>
      </c>
      <c r="H35">
        <v>33</v>
      </c>
      <c r="I35" s="9">
        <f t="shared" si="1"/>
        <v>4.7999999999999996E-3</v>
      </c>
      <c r="J35" s="9"/>
    </row>
    <row r="36" spans="1:10" ht="15.75" x14ac:dyDescent="0.25">
      <c r="A36">
        <v>34</v>
      </c>
      <c r="B36" s="4">
        <v>8.5</v>
      </c>
      <c r="C36" s="7">
        <f>'Q1 Data'!B37</f>
        <v>6.4699999999999994E-2</v>
      </c>
      <c r="D36" s="10">
        <f t="shared" si="2"/>
        <v>5.16E-2</v>
      </c>
      <c r="E36" s="8"/>
      <c r="G36">
        <f t="shared" si="3"/>
        <v>12</v>
      </c>
      <c r="H36">
        <v>34</v>
      </c>
      <c r="I36" s="9">
        <f t="shared" si="1"/>
        <v>5.0000000000000001E-3</v>
      </c>
      <c r="J36" s="9"/>
    </row>
    <row r="37" spans="1:10" ht="15.75" x14ac:dyDescent="0.25">
      <c r="A37">
        <v>35</v>
      </c>
      <c r="B37" s="4">
        <v>8.75</v>
      </c>
      <c r="C37" s="7">
        <f>'Q1 Data'!B38</f>
        <v>6.3799999999999996E-2</v>
      </c>
      <c r="D37" s="10">
        <f t="shared" si="2"/>
        <v>3.3599999999999998E-2</v>
      </c>
      <c r="E37" s="8"/>
      <c r="G37">
        <f t="shared" si="3"/>
        <v>12</v>
      </c>
      <c r="H37">
        <v>35</v>
      </c>
      <c r="I37" s="9">
        <f t="shared" si="1"/>
        <v>5.0000000000000001E-3</v>
      </c>
      <c r="J37" s="9"/>
    </row>
    <row r="38" spans="1:10" ht="15.75" x14ac:dyDescent="0.25">
      <c r="A38">
        <v>36</v>
      </c>
      <c r="B38" s="4">
        <v>9</v>
      </c>
      <c r="C38" s="7">
        <f>'Q1 Data'!B39</f>
        <v>6.25E-2</v>
      </c>
      <c r="D38" s="10">
        <f t="shared" si="2"/>
        <v>1.7999999999999999E-2</v>
      </c>
      <c r="E38" s="8"/>
      <c r="G38">
        <f t="shared" si="3"/>
        <v>12</v>
      </c>
      <c r="H38">
        <v>36</v>
      </c>
      <c r="I38" s="9">
        <f t="shared" si="1"/>
        <v>5.0000000000000001E-3</v>
      </c>
      <c r="J38" s="9"/>
    </row>
    <row r="39" spans="1:10" ht="15.75" x14ac:dyDescent="0.25">
      <c r="A39">
        <v>37</v>
      </c>
      <c r="B39" s="4">
        <v>9.25</v>
      </c>
      <c r="C39" s="7">
        <f>'Q1 Data'!B40</f>
        <v>6.13E-2</v>
      </c>
      <c r="D39" s="10">
        <f t="shared" si="2"/>
        <v>1.9E-2</v>
      </c>
      <c r="E39" s="8"/>
      <c r="G39">
        <f t="shared" si="3"/>
        <v>13</v>
      </c>
      <c r="H39">
        <v>37</v>
      </c>
      <c r="I39" s="9">
        <f t="shared" si="1"/>
        <v>5.1000000000000004E-3</v>
      </c>
      <c r="J39" s="9"/>
    </row>
    <row r="40" spans="1:10" ht="15.75" x14ac:dyDescent="0.25">
      <c r="A40">
        <v>38</v>
      </c>
      <c r="B40" s="4">
        <v>9.5</v>
      </c>
      <c r="C40" s="7">
        <f>'Q1 Data'!B41</f>
        <v>6.0499999999999998E-2</v>
      </c>
      <c r="D40" s="10">
        <f t="shared" si="2"/>
        <v>3.1300000000000001E-2</v>
      </c>
      <c r="E40" s="8"/>
      <c r="G40">
        <f t="shared" si="3"/>
        <v>13</v>
      </c>
      <c r="H40">
        <v>38</v>
      </c>
      <c r="I40" s="9">
        <f t="shared" si="1"/>
        <v>5.1000000000000004E-3</v>
      </c>
      <c r="J40" s="9"/>
    </row>
    <row r="41" spans="1:10" ht="15.75" x14ac:dyDescent="0.25">
      <c r="A41">
        <v>39</v>
      </c>
      <c r="B41" s="4">
        <v>9.75</v>
      </c>
      <c r="C41" s="7">
        <f>'Q1 Data'!B42</f>
        <v>6.0400000000000002E-2</v>
      </c>
      <c r="D41" s="10">
        <f t="shared" si="2"/>
        <v>5.6599999999999998E-2</v>
      </c>
      <c r="E41" s="8"/>
      <c r="G41">
        <f t="shared" si="3"/>
        <v>13</v>
      </c>
      <c r="H41">
        <v>39</v>
      </c>
      <c r="I41" s="9">
        <f t="shared" si="1"/>
        <v>5.1000000000000004E-3</v>
      </c>
      <c r="J41" s="9"/>
    </row>
    <row r="42" spans="1:10" ht="15.75" x14ac:dyDescent="0.25">
      <c r="A42">
        <v>40</v>
      </c>
      <c r="B42" s="4">
        <v>10</v>
      </c>
      <c r="C42" s="7">
        <f>'Q1 Data'!B43</f>
        <v>6.1499999999999999E-2</v>
      </c>
      <c r="D42" s="10">
        <f t="shared" si="2"/>
        <v>0.1053</v>
      </c>
      <c r="E42" s="8"/>
      <c r="G42">
        <f t="shared" si="3"/>
        <v>14</v>
      </c>
      <c r="H42">
        <v>40</v>
      </c>
      <c r="I42" s="9">
        <f t="shared" si="1"/>
        <v>5.1999999999999998E-3</v>
      </c>
      <c r="J42" s="9"/>
    </row>
    <row r="43" spans="1:10" ht="15.75" x14ac:dyDescent="0.25">
      <c r="A43">
        <v>41</v>
      </c>
      <c r="B43" s="4">
        <v>10.25</v>
      </c>
      <c r="C43" s="7">
        <f>'Q1 Data'!B44</f>
        <v>6.3299999999999995E-2</v>
      </c>
      <c r="D43" s="10">
        <f t="shared" si="2"/>
        <v>0.13789999999999999</v>
      </c>
      <c r="E43" s="8"/>
      <c r="G43">
        <f t="shared" si="3"/>
        <v>14</v>
      </c>
      <c r="H43">
        <v>41</v>
      </c>
      <c r="I43" s="9">
        <f t="shared" si="1"/>
        <v>5.1999999999999998E-3</v>
      </c>
      <c r="J43" s="9"/>
    </row>
    <row r="44" spans="1:10" ht="15.75" x14ac:dyDescent="0.25">
      <c r="A44">
        <v>42</v>
      </c>
      <c r="B44" s="4">
        <v>10.5</v>
      </c>
      <c r="C44" s="7">
        <f>'Q1 Data'!B45</f>
        <v>6.5299999999999997E-2</v>
      </c>
      <c r="D44" s="10">
        <f t="shared" si="2"/>
        <v>0.15060000000000001</v>
      </c>
      <c r="E44" s="8"/>
      <c r="G44">
        <f t="shared" si="3"/>
        <v>14</v>
      </c>
      <c r="H44">
        <v>42</v>
      </c>
      <c r="I44" s="9">
        <f t="shared" si="1"/>
        <v>5.1999999999999998E-3</v>
      </c>
      <c r="J44" s="9"/>
    </row>
    <row r="45" spans="1:10" ht="15.75" x14ac:dyDescent="0.25">
      <c r="A45">
        <v>43</v>
      </c>
      <c r="B45" s="4">
        <v>10.75</v>
      </c>
      <c r="C45" s="7">
        <f>'Q1 Data'!B46</f>
        <v>6.6900000000000001E-2</v>
      </c>
      <c r="D45" s="10">
        <f t="shared" si="2"/>
        <v>0.1363</v>
      </c>
      <c r="E45" s="8"/>
      <c r="G45">
        <f t="shared" si="3"/>
        <v>15</v>
      </c>
      <c r="H45">
        <v>43</v>
      </c>
      <c r="I45" s="9">
        <f t="shared" si="1"/>
        <v>5.1000000000000004E-3</v>
      </c>
      <c r="J45" s="9"/>
    </row>
    <row r="46" spans="1:10" ht="15.75" x14ac:dyDescent="0.25">
      <c r="A46">
        <v>44</v>
      </c>
      <c r="B46" s="4">
        <v>11</v>
      </c>
      <c r="C46" s="7">
        <f>'Q1 Data'!B47</f>
        <v>6.7900000000000002E-2</v>
      </c>
      <c r="D46" s="10">
        <f t="shared" si="2"/>
        <v>0.1118</v>
      </c>
      <c r="E46" s="8"/>
      <c r="G46">
        <f t="shared" si="3"/>
        <v>15</v>
      </c>
      <c r="H46">
        <v>44</v>
      </c>
      <c r="I46" s="9">
        <f t="shared" si="1"/>
        <v>5.1000000000000004E-3</v>
      </c>
      <c r="J46" s="9"/>
    </row>
    <row r="47" spans="1:10" ht="15.75" x14ac:dyDescent="0.25">
      <c r="A47">
        <v>45</v>
      </c>
      <c r="B47" s="4">
        <v>11.25</v>
      </c>
      <c r="C47" s="7">
        <f>'Q1 Data'!B48</f>
        <v>6.83E-2</v>
      </c>
      <c r="D47" s="10">
        <f t="shared" si="2"/>
        <v>8.5999999999999993E-2</v>
      </c>
      <c r="E47" s="8"/>
      <c r="G47">
        <f t="shared" si="3"/>
        <v>15</v>
      </c>
      <c r="H47">
        <v>45</v>
      </c>
      <c r="I47" s="9">
        <f t="shared" si="1"/>
        <v>5.1000000000000004E-3</v>
      </c>
      <c r="J47" s="9"/>
    </row>
    <row r="48" spans="1:10" ht="15.75" x14ac:dyDescent="0.25">
      <c r="A48">
        <v>46</v>
      </c>
      <c r="B48" s="4">
        <v>11.5</v>
      </c>
      <c r="C48" s="7">
        <f>'Q1 Data'!B49</f>
        <v>6.83E-2</v>
      </c>
      <c r="D48" s="10">
        <f t="shared" si="2"/>
        <v>6.83E-2</v>
      </c>
      <c r="E48" s="8"/>
      <c r="G48">
        <f t="shared" si="3"/>
        <v>16</v>
      </c>
      <c r="H48">
        <v>46</v>
      </c>
      <c r="I48" s="9">
        <f t="shared" si="1"/>
        <v>5.3E-3</v>
      </c>
      <c r="J48" s="9"/>
    </row>
    <row r="49" spans="1:10" ht="15.75" x14ac:dyDescent="0.25">
      <c r="A49">
        <v>47</v>
      </c>
      <c r="B49" s="4">
        <v>11.75</v>
      </c>
      <c r="C49" s="7">
        <f>'Q1 Data'!B50</f>
        <v>6.7900000000000002E-2</v>
      </c>
      <c r="D49" s="10">
        <f t="shared" si="2"/>
        <v>4.9700000000000001E-2</v>
      </c>
      <c r="E49" s="8"/>
      <c r="G49">
        <f t="shared" si="3"/>
        <v>16</v>
      </c>
      <c r="H49">
        <v>47</v>
      </c>
      <c r="I49" s="9">
        <f t="shared" si="1"/>
        <v>5.3E-3</v>
      </c>
      <c r="J49" s="9"/>
    </row>
    <row r="50" spans="1:10" ht="15.75" x14ac:dyDescent="0.25">
      <c r="A50">
        <v>48</v>
      </c>
      <c r="B50" s="4">
        <v>12</v>
      </c>
      <c r="C50" s="7">
        <f>'Q1 Data'!B51</f>
        <v>6.7400000000000002E-2</v>
      </c>
      <c r="D50" s="10">
        <f t="shared" si="2"/>
        <v>4.4200000000000003E-2</v>
      </c>
      <c r="E50" s="8"/>
      <c r="G50">
        <f t="shared" si="3"/>
        <v>16</v>
      </c>
      <c r="H50">
        <v>48</v>
      </c>
      <c r="I50" s="9">
        <f t="shared" si="1"/>
        <v>5.3E-3</v>
      </c>
      <c r="J50" s="9"/>
    </row>
    <row r="51" spans="1:10" ht="15.75" x14ac:dyDescent="0.25">
      <c r="A51">
        <v>49</v>
      </c>
      <c r="B51" s="4">
        <v>12.25</v>
      </c>
      <c r="C51" s="7">
        <f>'Q1 Data'!B52</f>
        <v>6.6799999999999998E-2</v>
      </c>
      <c r="D51" s="10">
        <f t="shared" si="2"/>
        <v>3.8399999999999997E-2</v>
      </c>
      <c r="E51" s="8"/>
      <c r="G51">
        <f t="shared" si="3"/>
        <v>17</v>
      </c>
      <c r="H51">
        <v>49</v>
      </c>
      <c r="I51" s="9">
        <f t="shared" si="1"/>
        <v>5.4000000000000003E-3</v>
      </c>
      <c r="J51" s="9"/>
    </row>
    <row r="52" spans="1:10" ht="15.75" x14ac:dyDescent="0.25">
      <c r="A52">
        <v>50</v>
      </c>
      <c r="B52" s="4">
        <v>12.5</v>
      </c>
      <c r="C52" s="7">
        <f>'Q1 Data'!B53</f>
        <v>6.6299999999999998E-2</v>
      </c>
      <c r="D52" s="10">
        <f t="shared" si="2"/>
        <v>4.2099999999999999E-2</v>
      </c>
      <c r="E52" s="8"/>
      <c r="G52">
        <f t="shared" si="3"/>
        <v>17</v>
      </c>
      <c r="H52">
        <v>50</v>
      </c>
      <c r="I52" s="9">
        <f t="shared" si="1"/>
        <v>5.4000000000000003E-3</v>
      </c>
      <c r="J52" s="9"/>
    </row>
    <row r="53" spans="1:10" ht="15.75" x14ac:dyDescent="0.25">
      <c r="A53">
        <v>51</v>
      </c>
      <c r="B53" s="4">
        <v>12.75</v>
      </c>
      <c r="C53" s="7">
        <f>'Q1 Data'!B54</f>
        <v>6.6100000000000006E-2</v>
      </c>
      <c r="D53" s="10">
        <f t="shared" si="2"/>
        <v>5.6099999999999997E-2</v>
      </c>
      <c r="E53" s="8"/>
      <c r="G53">
        <f t="shared" si="3"/>
        <v>17</v>
      </c>
      <c r="H53">
        <v>51</v>
      </c>
      <c r="I53" s="9">
        <f t="shared" si="1"/>
        <v>5.4000000000000003E-3</v>
      </c>
      <c r="J53" s="9"/>
    </row>
    <row r="54" spans="1:10" ht="15.75" x14ac:dyDescent="0.25">
      <c r="A54">
        <v>52</v>
      </c>
      <c r="B54" s="4">
        <v>13</v>
      </c>
      <c r="C54" s="7">
        <f>'Q1 Data'!B55</f>
        <v>6.6400000000000001E-2</v>
      </c>
      <c r="D54" s="10">
        <f t="shared" si="2"/>
        <v>8.1799999999999998E-2</v>
      </c>
      <c r="E54" s="8"/>
      <c r="G54">
        <f t="shared" si="3"/>
        <v>18</v>
      </c>
      <c r="H54">
        <v>52</v>
      </c>
      <c r="I54" s="9">
        <f t="shared" si="1"/>
        <v>5.7999999999999996E-3</v>
      </c>
      <c r="J54" s="9"/>
    </row>
    <row r="55" spans="1:10" ht="15.75" x14ac:dyDescent="0.25">
      <c r="A55">
        <v>53</v>
      </c>
      <c r="B55" s="4">
        <v>13.25</v>
      </c>
      <c r="C55" s="7">
        <f>'Q1 Data'!B56</f>
        <v>6.6900000000000001E-2</v>
      </c>
      <c r="D55" s="10">
        <f t="shared" si="2"/>
        <v>9.3200000000000005E-2</v>
      </c>
      <c r="E55" s="8"/>
      <c r="G55">
        <f t="shared" si="3"/>
        <v>18</v>
      </c>
      <c r="H55">
        <v>53</v>
      </c>
      <c r="I55" s="9">
        <f t="shared" si="1"/>
        <v>5.7999999999999996E-3</v>
      </c>
      <c r="J55" s="9"/>
    </row>
    <row r="56" spans="1:10" ht="15.75" x14ac:dyDescent="0.25">
      <c r="A56">
        <v>54</v>
      </c>
      <c r="B56" s="4">
        <v>13.5</v>
      </c>
      <c r="C56" s="7">
        <f>'Q1 Data'!B57</f>
        <v>6.7500000000000004E-2</v>
      </c>
      <c r="D56" s="10">
        <f t="shared" si="2"/>
        <v>9.98E-2</v>
      </c>
      <c r="E56" s="8"/>
      <c r="G56">
        <f t="shared" si="3"/>
        <v>18</v>
      </c>
      <c r="H56">
        <v>54</v>
      </c>
      <c r="I56" s="9">
        <f t="shared" si="1"/>
        <v>5.7999999999999996E-3</v>
      </c>
      <c r="J56" s="9"/>
    </row>
    <row r="57" spans="1:10" ht="15.75" x14ac:dyDescent="0.25">
      <c r="A57">
        <v>55</v>
      </c>
      <c r="B57" s="4">
        <v>13.75</v>
      </c>
      <c r="C57" s="7">
        <f>'Q1 Data'!B58</f>
        <v>6.7799999999999999E-2</v>
      </c>
      <c r="D57" s="10">
        <f t="shared" si="2"/>
        <v>8.4099999999999994E-2</v>
      </c>
      <c r="E57" s="8"/>
      <c r="G57">
        <f t="shared" si="3"/>
        <v>19</v>
      </c>
      <c r="H57">
        <v>55</v>
      </c>
      <c r="I57" s="9">
        <f t="shared" si="1"/>
        <v>6.6E-3</v>
      </c>
      <c r="J57" s="9"/>
    </row>
    <row r="58" spans="1:10" ht="15.75" x14ac:dyDescent="0.25">
      <c r="A58">
        <v>56</v>
      </c>
      <c r="B58" s="4">
        <v>14</v>
      </c>
      <c r="C58" s="7">
        <f>'Q1 Data'!B59</f>
        <v>6.8000000000000005E-2</v>
      </c>
      <c r="D58" s="10">
        <f t="shared" si="2"/>
        <v>7.9100000000000004E-2</v>
      </c>
      <c r="E58" s="8"/>
      <c r="G58">
        <f t="shared" si="3"/>
        <v>19</v>
      </c>
      <c r="H58">
        <v>56</v>
      </c>
      <c r="I58" s="9">
        <f t="shared" si="1"/>
        <v>6.6E-3</v>
      </c>
      <c r="J58" s="9"/>
    </row>
    <row r="59" spans="1:10" ht="15.75" x14ac:dyDescent="0.25">
      <c r="A59">
        <v>57</v>
      </c>
      <c r="B59" s="4">
        <v>14.25</v>
      </c>
      <c r="C59" s="7">
        <f>'Q1 Data'!B60</f>
        <v>6.8099999999999994E-2</v>
      </c>
      <c r="D59" s="10">
        <f t="shared" si="2"/>
        <v>7.3700000000000002E-2</v>
      </c>
      <c r="E59" s="8"/>
      <c r="G59">
        <f t="shared" si="3"/>
        <v>19</v>
      </c>
      <c r="H59">
        <v>57</v>
      </c>
      <c r="I59" s="9">
        <f t="shared" si="1"/>
        <v>6.6E-3</v>
      </c>
      <c r="J59" s="9"/>
    </row>
    <row r="60" spans="1:10" ht="15.75" x14ac:dyDescent="0.25">
      <c r="A60">
        <v>58</v>
      </c>
      <c r="B60" s="4">
        <v>14.5</v>
      </c>
      <c r="C60" s="7">
        <f>'Q1 Data'!B61</f>
        <v>6.8199999999999997E-2</v>
      </c>
      <c r="D60" s="10">
        <f t="shared" si="2"/>
        <v>7.3899999999999993E-2</v>
      </c>
      <c r="E60" s="8"/>
      <c r="G60">
        <f t="shared" si="3"/>
        <v>20</v>
      </c>
      <c r="H60">
        <v>58</v>
      </c>
      <c r="I60" s="9">
        <f t="shared" si="1"/>
        <v>7.3000000000000001E-3</v>
      </c>
      <c r="J60" s="9"/>
    </row>
    <row r="61" spans="1:10" ht="15.75" x14ac:dyDescent="0.25">
      <c r="A61">
        <v>59</v>
      </c>
      <c r="B61" s="4">
        <v>14.75</v>
      </c>
      <c r="C61" s="7">
        <f>'Q1 Data'!B62</f>
        <v>6.83E-2</v>
      </c>
      <c r="D61" s="10">
        <f t="shared" si="2"/>
        <v>7.4099999999999999E-2</v>
      </c>
      <c r="E61" s="8"/>
      <c r="G61">
        <f t="shared" si="3"/>
        <v>20</v>
      </c>
      <c r="H61">
        <v>59</v>
      </c>
      <c r="I61" s="9">
        <f t="shared" si="1"/>
        <v>7.3000000000000001E-3</v>
      </c>
      <c r="J61" s="9"/>
    </row>
    <row r="62" spans="1:10" ht="15.75" x14ac:dyDescent="0.25">
      <c r="A62">
        <v>60</v>
      </c>
      <c r="B62" s="4">
        <v>15</v>
      </c>
      <c r="C62" s="7">
        <f>'Q1 Data'!B63</f>
        <v>6.8400000000000002E-2</v>
      </c>
      <c r="D62" s="10">
        <f t="shared" si="2"/>
        <v>7.4300000000000005E-2</v>
      </c>
      <c r="E62" s="8"/>
      <c r="G62">
        <f t="shared" si="3"/>
        <v>20</v>
      </c>
      <c r="H62">
        <v>60</v>
      </c>
      <c r="I62" s="9">
        <f t="shared" si="1"/>
        <v>7.3000000000000001E-3</v>
      </c>
      <c r="J62" s="9"/>
    </row>
    <row r="63" spans="1:10" ht="15.75" x14ac:dyDescent="0.25">
      <c r="A63">
        <v>61</v>
      </c>
      <c r="B63" s="4">
        <v>15.25</v>
      </c>
      <c r="C63" s="7">
        <f>'Q1 Data'!B64</f>
        <v>6.8500000000000005E-2</v>
      </c>
      <c r="D63" s="10">
        <f t="shared" si="2"/>
        <v>7.4499999999999997E-2</v>
      </c>
      <c r="E63" s="8"/>
      <c r="G63">
        <f t="shared" si="3"/>
        <v>21</v>
      </c>
      <c r="H63">
        <v>61</v>
      </c>
      <c r="I63" s="9">
        <f t="shared" si="1"/>
        <v>7.4000000000000003E-3</v>
      </c>
      <c r="J63" s="9"/>
    </row>
    <row r="64" spans="1:10" ht="15.75" x14ac:dyDescent="0.25">
      <c r="A64">
        <v>62</v>
      </c>
      <c r="B64" s="4">
        <v>15.5</v>
      </c>
      <c r="C64" s="7">
        <f>'Q1 Data'!B65</f>
        <v>6.8599999999999994E-2</v>
      </c>
      <c r="D64" s="10">
        <f t="shared" si="2"/>
        <v>7.4700000000000003E-2</v>
      </c>
      <c r="E64" s="8"/>
      <c r="G64">
        <f t="shared" si="3"/>
        <v>21</v>
      </c>
      <c r="H64">
        <v>62</v>
      </c>
      <c r="I64" s="9">
        <f t="shared" si="1"/>
        <v>7.4000000000000003E-3</v>
      </c>
      <c r="J64" s="9"/>
    </row>
    <row r="65" spans="1:10" ht="15.75" x14ac:dyDescent="0.25">
      <c r="A65">
        <v>63</v>
      </c>
      <c r="B65" s="4">
        <v>15.75</v>
      </c>
      <c r="C65" s="7">
        <f>'Q1 Data'!B66</f>
        <v>6.8699999999999997E-2</v>
      </c>
      <c r="D65" s="10">
        <f t="shared" si="2"/>
        <v>7.4899999999999994E-2</v>
      </c>
      <c r="E65" s="8"/>
      <c r="G65">
        <f t="shared" si="3"/>
        <v>21</v>
      </c>
      <c r="H65">
        <v>63</v>
      </c>
      <c r="I65" s="9">
        <f t="shared" si="1"/>
        <v>7.4000000000000003E-3</v>
      </c>
      <c r="J65" s="9"/>
    </row>
    <row r="66" spans="1:10" ht="15.75" x14ac:dyDescent="0.25">
      <c r="A66">
        <v>64</v>
      </c>
      <c r="B66" s="4">
        <v>16</v>
      </c>
      <c r="C66" s="7">
        <f>'Q1 Data'!B67</f>
        <v>6.88E-2</v>
      </c>
      <c r="D66" s="10">
        <f t="shared" si="2"/>
        <v>7.51E-2</v>
      </c>
      <c r="E66" s="8"/>
      <c r="G66">
        <f t="shared" si="3"/>
        <v>22</v>
      </c>
      <c r="H66">
        <v>64</v>
      </c>
      <c r="I66" s="9">
        <f t="shared" si="1"/>
        <v>7.1000000000000004E-3</v>
      </c>
      <c r="J66" s="9"/>
    </row>
    <row r="67" spans="1:10" ht="15.75" x14ac:dyDescent="0.25">
      <c r="A67">
        <v>65</v>
      </c>
      <c r="B67" s="4">
        <v>16.25</v>
      </c>
      <c r="C67" s="7">
        <f>'Q1 Data'!B68</f>
        <v>6.8900000000000003E-2</v>
      </c>
      <c r="D67" s="10">
        <f t="shared" si="2"/>
        <v>7.5300000000000006E-2</v>
      </c>
      <c r="E67" s="8"/>
      <c r="G67">
        <f t="shared" si="3"/>
        <v>22</v>
      </c>
      <c r="H67">
        <v>65</v>
      </c>
      <c r="I67" s="9">
        <f t="shared" si="1"/>
        <v>7.1000000000000004E-3</v>
      </c>
      <c r="J67" s="9"/>
    </row>
    <row r="68" spans="1:10" ht="15.75" x14ac:dyDescent="0.25">
      <c r="A68">
        <v>66</v>
      </c>
      <c r="B68" s="4">
        <v>16.5</v>
      </c>
      <c r="C68" s="7">
        <f>'Q1 Data'!B69</f>
        <v>6.9099999999999995E-2</v>
      </c>
      <c r="D68" s="10">
        <f t="shared" si="2"/>
        <v>8.2199999999999995E-2</v>
      </c>
      <c r="E68" s="8"/>
      <c r="G68">
        <f t="shared" si="3"/>
        <v>22</v>
      </c>
      <c r="H68">
        <v>66</v>
      </c>
      <c r="I68" s="9">
        <f t="shared" ref="I68:I131" si="4">ROUND((1+VLOOKUP(G68,$A$3:$D$82,4,FALSE))^(1/12)-1,4)</f>
        <v>7.1000000000000004E-3</v>
      </c>
      <c r="J68" s="9"/>
    </row>
    <row r="69" spans="1:10" ht="15.75" x14ac:dyDescent="0.25">
      <c r="A69">
        <v>67</v>
      </c>
      <c r="B69" s="4">
        <v>16.75</v>
      </c>
      <c r="C69" s="7">
        <f>'Q1 Data'!B70</f>
        <v>6.9199999999999998E-2</v>
      </c>
      <c r="D69" s="10">
        <f t="shared" ref="D69:D82" si="5">IF(A69=1,C69,ROUND(((1+C69)^A69/(1+C68)^A68)-1,4))</f>
        <v>7.5800000000000006E-2</v>
      </c>
      <c r="E69" s="8"/>
      <c r="G69">
        <f t="shared" si="3"/>
        <v>23</v>
      </c>
      <c r="H69">
        <v>67</v>
      </c>
      <c r="I69" s="9">
        <f t="shared" si="4"/>
        <v>6.7000000000000002E-3</v>
      </c>
      <c r="J69" s="9"/>
    </row>
    <row r="70" spans="1:10" ht="15.75" x14ac:dyDescent="0.25">
      <c r="A70">
        <v>68</v>
      </c>
      <c r="B70" s="4">
        <v>17</v>
      </c>
      <c r="C70" s="7">
        <f>'Q1 Data'!B71</f>
        <v>6.93E-2</v>
      </c>
      <c r="D70" s="10">
        <f t="shared" si="5"/>
        <v>7.5999999999999998E-2</v>
      </c>
      <c r="E70" s="8"/>
      <c r="G70">
        <f t="shared" si="3"/>
        <v>23</v>
      </c>
      <c r="H70">
        <v>68</v>
      </c>
      <c r="I70" s="9">
        <f t="shared" si="4"/>
        <v>6.7000000000000002E-3</v>
      </c>
      <c r="J70" s="9"/>
    </row>
    <row r="71" spans="1:10" ht="15.75" x14ac:dyDescent="0.25">
      <c r="A71">
        <v>69</v>
      </c>
      <c r="B71" s="4">
        <v>17.25</v>
      </c>
      <c r="C71" s="7">
        <f>'Q1 Data'!B72</f>
        <v>6.9400000000000003E-2</v>
      </c>
      <c r="D71" s="10">
        <f t="shared" si="5"/>
        <v>7.6200000000000004E-2</v>
      </c>
      <c r="E71" s="8"/>
      <c r="G71">
        <f t="shared" ref="G71:G134" si="6">ROUNDUP(H71/3,0)</f>
        <v>23</v>
      </c>
      <c r="H71">
        <v>69</v>
      </c>
      <c r="I71" s="9">
        <f t="shared" si="4"/>
        <v>6.7000000000000002E-3</v>
      </c>
      <c r="J71" s="9"/>
    </row>
    <row r="72" spans="1:10" ht="15.75" x14ac:dyDescent="0.25">
      <c r="A72">
        <v>70</v>
      </c>
      <c r="B72" s="4">
        <v>17.5</v>
      </c>
      <c r="C72" s="7">
        <f>'Q1 Data'!B73</f>
        <v>6.9599999999999995E-2</v>
      </c>
      <c r="D72" s="10">
        <f t="shared" si="5"/>
        <v>8.3500000000000005E-2</v>
      </c>
      <c r="E72" s="8"/>
      <c r="G72">
        <f t="shared" si="6"/>
        <v>24</v>
      </c>
      <c r="H72">
        <v>70</v>
      </c>
      <c r="I72" s="9">
        <f t="shared" si="4"/>
        <v>6.1000000000000004E-3</v>
      </c>
      <c r="J72" s="9"/>
    </row>
    <row r="73" spans="1:10" ht="15.75" x14ac:dyDescent="0.25">
      <c r="A73">
        <v>71</v>
      </c>
      <c r="B73" s="4">
        <v>17.75</v>
      </c>
      <c r="C73" s="7">
        <f>'Q1 Data'!B74</f>
        <v>6.9699999999999998E-2</v>
      </c>
      <c r="D73" s="10">
        <f t="shared" si="5"/>
        <v>7.6700000000000004E-2</v>
      </c>
      <c r="E73" s="8"/>
      <c r="G73">
        <f t="shared" si="6"/>
        <v>24</v>
      </c>
      <c r="H73">
        <v>71</v>
      </c>
      <c r="I73" s="9">
        <f t="shared" si="4"/>
        <v>6.1000000000000004E-3</v>
      </c>
      <c r="J73" s="9"/>
    </row>
    <row r="74" spans="1:10" ht="15.75" x14ac:dyDescent="0.25">
      <c r="A74">
        <v>72</v>
      </c>
      <c r="B74" s="4">
        <v>18</v>
      </c>
      <c r="C74" s="7">
        <f>'Q1 Data'!B75</f>
        <v>6.9800000000000001E-2</v>
      </c>
      <c r="D74" s="10">
        <f t="shared" si="5"/>
        <v>7.6899999999999996E-2</v>
      </c>
      <c r="E74" s="8"/>
      <c r="G74">
        <f t="shared" si="6"/>
        <v>24</v>
      </c>
      <c r="H74">
        <v>72</v>
      </c>
      <c r="I74" s="9">
        <f t="shared" si="4"/>
        <v>6.1000000000000004E-3</v>
      </c>
      <c r="J74" s="9"/>
    </row>
    <row r="75" spans="1:10" ht="15.75" x14ac:dyDescent="0.25">
      <c r="A75">
        <v>73</v>
      </c>
      <c r="B75" s="4">
        <v>18.25</v>
      </c>
      <c r="C75" s="7">
        <f>'Q1 Data'!B76</f>
        <v>7.0000000000000007E-2</v>
      </c>
      <c r="D75" s="10">
        <f t="shared" si="5"/>
        <v>8.4500000000000006E-2</v>
      </c>
      <c r="E75" s="8"/>
      <c r="G75">
        <f t="shared" si="6"/>
        <v>25</v>
      </c>
      <c r="H75">
        <v>73</v>
      </c>
      <c r="I75" s="9">
        <f t="shared" si="4"/>
        <v>5.7999999999999996E-3</v>
      </c>
      <c r="J75" s="9"/>
    </row>
    <row r="76" spans="1:10" ht="15.75" x14ac:dyDescent="0.25">
      <c r="A76">
        <v>74</v>
      </c>
      <c r="B76" s="4">
        <v>18.5</v>
      </c>
      <c r="C76" s="7">
        <f>'Q1 Data'!B77</f>
        <v>7.0099999999999996E-2</v>
      </c>
      <c r="D76" s="10">
        <f t="shared" si="5"/>
        <v>7.7399999999999997E-2</v>
      </c>
      <c r="E76" s="8"/>
      <c r="G76">
        <f t="shared" si="6"/>
        <v>25</v>
      </c>
      <c r="H76">
        <v>74</v>
      </c>
      <c r="I76" s="9">
        <f t="shared" si="4"/>
        <v>5.7999999999999996E-3</v>
      </c>
      <c r="J76" s="9"/>
    </row>
    <row r="77" spans="1:10" ht="15.75" x14ac:dyDescent="0.25">
      <c r="A77">
        <v>75</v>
      </c>
      <c r="B77" s="4">
        <v>18.75</v>
      </c>
      <c r="C77" s="7">
        <f>'Q1 Data'!B78</f>
        <v>7.0300000000000001E-2</v>
      </c>
      <c r="D77" s="10">
        <f t="shared" si="5"/>
        <v>8.5199999999999998E-2</v>
      </c>
      <c r="E77" s="8"/>
      <c r="G77">
        <f t="shared" si="6"/>
        <v>25</v>
      </c>
      <c r="H77">
        <v>75</v>
      </c>
      <c r="I77" s="9">
        <f t="shared" si="4"/>
        <v>5.7999999999999996E-3</v>
      </c>
      <c r="J77" s="9"/>
    </row>
    <row r="78" spans="1:10" ht="15.75" x14ac:dyDescent="0.25">
      <c r="A78">
        <v>76</v>
      </c>
      <c r="B78" s="4">
        <v>19</v>
      </c>
      <c r="C78" s="7">
        <f>'Q1 Data'!B79</f>
        <v>7.0400000000000004E-2</v>
      </c>
      <c r="D78" s="10">
        <f t="shared" si="5"/>
        <v>7.7899999999999997E-2</v>
      </c>
      <c r="E78" s="8"/>
      <c r="G78">
        <f t="shared" si="6"/>
        <v>26</v>
      </c>
      <c r="H78">
        <v>76</v>
      </c>
      <c r="I78" s="9">
        <f t="shared" si="4"/>
        <v>5.7000000000000002E-3</v>
      </c>
      <c r="J78" s="9"/>
    </row>
    <row r="79" spans="1:10" ht="15.75" x14ac:dyDescent="0.25">
      <c r="A79">
        <v>77</v>
      </c>
      <c r="B79" s="4">
        <v>19.25</v>
      </c>
      <c r="C79" s="7">
        <f>'Q1 Data'!B80</f>
        <v>7.0499999999999993E-2</v>
      </c>
      <c r="D79" s="10">
        <f t="shared" si="5"/>
        <v>7.8100000000000003E-2</v>
      </c>
      <c r="E79" s="8"/>
      <c r="G79">
        <f t="shared" si="6"/>
        <v>26</v>
      </c>
      <c r="H79">
        <v>77</v>
      </c>
      <c r="I79" s="9">
        <f t="shared" si="4"/>
        <v>5.7000000000000002E-3</v>
      </c>
      <c r="J79" s="9"/>
    </row>
    <row r="80" spans="1:10" ht="15.75" x14ac:dyDescent="0.25">
      <c r="A80">
        <v>78</v>
      </c>
      <c r="B80" s="4">
        <v>19.5</v>
      </c>
      <c r="C80" s="7">
        <f>'Q1 Data'!B81</f>
        <v>7.0699999999999999E-2</v>
      </c>
      <c r="D80" s="10">
        <f t="shared" si="5"/>
        <v>8.6199999999999999E-2</v>
      </c>
      <c r="E80" s="8"/>
      <c r="G80">
        <f t="shared" si="6"/>
        <v>26</v>
      </c>
      <c r="H80">
        <v>78</v>
      </c>
      <c r="I80" s="9">
        <f t="shared" si="4"/>
        <v>5.7000000000000002E-3</v>
      </c>
      <c r="J80" s="9"/>
    </row>
    <row r="81" spans="1:10" ht="15.75" x14ac:dyDescent="0.25">
      <c r="A81">
        <v>79</v>
      </c>
      <c r="B81" s="4">
        <v>19.75</v>
      </c>
      <c r="C81" s="7">
        <f>'Q1 Data'!B82</f>
        <v>7.0800000000000002E-2</v>
      </c>
      <c r="D81" s="10">
        <f t="shared" si="5"/>
        <v>7.8600000000000003E-2</v>
      </c>
      <c r="E81" s="8"/>
      <c r="G81">
        <f t="shared" si="6"/>
        <v>27</v>
      </c>
      <c r="H81">
        <v>79</v>
      </c>
      <c r="I81" s="9">
        <f t="shared" si="4"/>
        <v>5.4999999999999997E-3</v>
      </c>
      <c r="J81" s="9"/>
    </row>
    <row r="82" spans="1:10" ht="15.75" x14ac:dyDescent="0.25">
      <c r="A82">
        <v>80</v>
      </c>
      <c r="B82" s="4">
        <v>20</v>
      </c>
      <c r="C82" s="7">
        <f>'Q1 Data'!B83</f>
        <v>7.0900000000000005E-2</v>
      </c>
      <c r="D82" s="10">
        <f t="shared" si="5"/>
        <v>7.8799999999999995E-2</v>
      </c>
      <c r="E82" s="8"/>
      <c r="G82">
        <f t="shared" si="6"/>
        <v>27</v>
      </c>
      <c r="H82">
        <v>80</v>
      </c>
      <c r="I82" s="9">
        <f t="shared" si="4"/>
        <v>5.4999999999999997E-3</v>
      </c>
      <c r="J82" s="9"/>
    </row>
    <row r="83" spans="1:10" x14ac:dyDescent="0.25">
      <c r="G83">
        <f t="shared" si="6"/>
        <v>27</v>
      </c>
      <c r="H83">
        <v>81</v>
      </c>
      <c r="I83" s="9">
        <f t="shared" si="4"/>
        <v>5.4999999999999997E-3</v>
      </c>
      <c r="J83" s="9"/>
    </row>
    <row r="84" spans="1:10" x14ac:dyDescent="0.25">
      <c r="G84">
        <f t="shared" si="6"/>
        <v>28</v>
      </c>
      <c r="H84">
        <v>82</v>
      </c>
      <c r="I84" s="9">
        <f t="shared" si="4"/>
        <v>5.7999999999999996E-3</v>
      </c>
      <c r="J84" s="9"/>
    </row>
    <row r="85" spans="1:10" x14ac:dyDescent="0.25">
      <c r="G85">
        <f t="shared" si="6"/>
        <v>28</v>
      </c>
      <c r="H85">
        <v>83</v>
      </c>
      <c r="I85" s="9">
        <f t="shared" si="4"/>
        <v>5.7999999999999996E-3</v>
      </c>
      <c r="J85" s="9"/>
    </row>
    <row r="86" spans="1:10" x14ac:dyDescent="0.25">
      <c r="G86">
        <f t="shared" si="6"/>
        <v>28</v>
      </c>
      <c r="H86">
        <v>84</v>
      </c>
      <c r="I86" s="9">
        <f t="shared" si="4"/>
        <v>5.7999999999999996E-3</v>
      </c>
      <c r="J86" s="9"/>
    </row>
    <row r="87" spans="1:10" x14ac:dyDescent="0.25">
      <c r="G87">
        <f t="shared" si="6"/>
        <v>29</v>
      </c>
      <c r="H87">
        <v>85</v>
      </c>
      <c r="I87" s="9">
        <f t="shared" si="4"/>
        <v>6.3E-3</v>
      </c>
      <c r="J87" s="9"/>
    </row>
    <row r="88" spans="1:10" x14ac:dyDescent="0.25">
      <c r="G88">
        <f t="shared" si="6"/>
        <v>29</v>
      </c>
      <c r="H88">
        <v>86</v>
      </c>
      <c r="I88" s="9">
        <f t="shared" si="4"/>
        <v>6.3E-3</v>
      </c>
      <c r="J88" s="9"/>
    </row>
    <row r="89" spans="1:10" x14ac:dyDescent="0.25">
      <c r="G89">
        <f t="shared" si="6"/>
        <v>29</v>
      </c>
      <c r="H89">
        <v>87</v>
      </c>
      <c r="I89" s="9">
        <f t="shared" si="4"/>
        <v>6.3E-3</v>
      </c>
      <c r="J89" s="9"/>
    </row>
    <row r="90" spans="1:10" x14ac:dyDescent="0.25">
      <c r="G90">
        <f t="shared" si="6"/>
        <v>30</v>
      </c>
      <c r="H90">
        <v>88</v>
      </c>
      <c r="I90" s="9">
        <f t="shared" si="4"/>
        <v>6.4000000000000003E-3</v>
      </c>
      <c r="J90" s="9"/>
    </row>
    <row r="91" spans="1:10" x14ac:dyDescent="0.25">
      <c r="G91">
        <f t="shared" si="6"/>
        <v>30</v>
      </c>
      <c r="H91">
        <v>89</v>
      </c>
      <c r="I91" s="9">
        <f t="shared" si="4"/>
        <v>6.4000000000000003E-3</v>
      </c>
      <c r="J91" s="9"/>
    </row>
    <row r="92" spans="1:10" x14ac:dyDescent="0.25">
      <c r="G92">
        <f t="shared" si="6"/>
        <v>30</v>
      </c>
      <c r="H92">
        <v>90</v>
      </c>
      <c r="I92" s="9">
        <f t="shared" si="4"/>
        <v>6.4000000000000003E-3</v>
      </c>
      <c r="J92" s="9"/>
    </row>
    <row r="93" spans="1:10" x14ac:dyDescent="0.25">
      <c r="G93">
        <f t="shared" si="6"/>
        <v>31</v>
      </c>
      <c r="H93">
        <v>91</v>
      </c>
      <c r="I93" s="9">
        <f t="shared" si="4"/>
        <v>6.1999999999999998E-3</v>
      </c>
      <c r="J93" s="9"/>
    </row>
    <row r="94" spans="1:10" x14ac:dyDescent="0.25">
      <c r="G94">
        <f t="shared" si="6"/>
        <v>31</v>
      </c>
      <c r="H94">
        <v>92</v>
      </c>
      <c r="I94" s="9">
        <f t="shared" si="4"/>
        <v>6.1999999999999998E-3</v>
      </c>
      <c r="J94" s="9"/>
    </row>
    <row r="95" spans="1:10" x14ac:dyDescent="0.25">
      <c r="G95">
        <f t="shared" si="6"/>
        <v>31</v>
      </c>
      <c r="H95">
        <v>93</v>
      </c>
      <c r="I95" s="9">
        <f t="shared" si="4"/>
        <v>6.1999999999999998E-3</v>
      </c>
      <c r="J95" s="9"/>
    </row>
    <row r="96" spans="1:10" x14ac:dyDescent="0.25">
      <c r="G96">
        <f t="shared" si="6"/>
        <v>32</v>
      </c>
      <c r="H96">
        <v>94</v>
      </c>
      <c r="I96" s="9">
        <f t="shared" si="4"/>
        <v>5.7999999999999996E-3</v>
      </c>
      <c r="J96" s="9"/>
    </row>
    <row r="97" spans="7:10" x14ac:dyDescent="0.25">
      <c r="G97">
        <f t="shared" si="6"/>
        <v>32</v>
      </c>
      <c r="H97">
        <v>95</v>
      </c>
      <c r="I97" s="9">
        <f t="shared" si="4"/>
        <v>5.7999999999999996E-3</v>
      </c>
      <c r="J97" s="9"/>
    </row>
    <row r="98" spans="7:10" x14ac:dyDescent="0.25">
      <c r="G98">
        <f t="shared" si="6"/>
        <v>32</v>
      </c>
      <c r="H98">
        <v>96</v>
      </c>
      <c r="I98" s="9">
        <f t="shared" si="4"/>
        <v>5.7999999999999996E-3</v>
      </c>
      <c r="J98" s="9"/>
    </row>
    <row r="99" spans="7:10" x14ac:dyDescent="0.25">
      <c r="G99">
        <f t="shared" si="6"/>
        <v>33</v>
      </c>
      <c r="H99">
        <v>97</v>
      </c>
      <c r="I99" s="9">
        <f t="shared" si="4"/>
        <v>5.3E-3</v>
      </c>
      <c r="J99" s="9"/>
    </row>
    <row r="100" spans="7:10" x14ac:dyDescent="0.25">
      <c r="G100">
        <f t="shared" si="6"/>
        <v>33</v>
      </c>
      <c r="H100">
        <v>98</v>
      </c>
      <c r="I100" s="9">
        <f t="shared" si="4"/>
        <v>5.3E-3</v>
      </c>
      <c r="J100" s="9"/>
    </row>
    <row r="101" spans="7:10" x14ac:dyDescent="0.25">
      <c r="G101">
        <f t="shared" si="6"/>
        <v>33</v>
      </c>
      <c r="H101">
        <v>99</v>
      </c>
      <c r="I101" s="9">
        <f t="shared" si="4"/>
        <v>5.3E-3</v>
      </c>
      <c r="J101" s="9"/>
    </row>
    <row r="102" spans="7:10" x14ac:dyDescent="0.25">
      <c r="G102">
        <f t="shared" si="6"/>
        <v>34</v>
      </c>
      <c r="H102">
        <v>100</v>
      </c>
      <c r="I102" s="9">
        <f t="shared" si="4"/>
        <v>4.1999999999999997E-3</v>
      </c>
      <c r="J102" s="9"/>
    </row>
    <row r="103" spans="7:10" x14ac:dyDescent="0.25">
      <c r="G103">
        <f t="shared" si="6"/>
        <v>34</v>
      </c>
      <c r="H103">
        <v>101</v>
      </c>
      <c r="I103" s="9">
        <f t="shared" si="4"/>
        <v>4.1999999999999997E-3</v>
      </c>
      <c r="J103" s="9"/>
    </row>
    <row r="104" spans="7:10" x14ac:dyDescent="0.25">
      <c r="G104">
        <f t="shared" si="6"/>
        <v>34</v>
      </c>
      <c r="H104">
        <v>102</v>
      </c>
      <c r="I104" s="9">
        <f t="shared" si="4"/>
        <v>4.1999999999999997E-3</v>
      </c>
      <c r="J104" s="9"/>
    </row>
    <row r="105" spans="7:10" x14ac:dyDescent="0.25">
      <c r="G105">
        <f t="shared" si="6"/>
        <v>35</v>
      </c>
      <c r="H105">
        <v>103</v>
      </c>
      <c r="I105" s="9">
        <f t="shared" si="4"/>
        <v>2.8E-3</v>
      </c>
      <c r="J105" s="9"/>
    </row>
    <row r="106" spans="7:10" x14ac:dyDescent="0.25">
      <c r="G106">
        <f t="shared" si="6"/>
        <v>35</v>
      </c>
      <c r="H106">
        <v>104</v>
      </c>
      <c r="I106" s="9">
        <f t="shared" si="4"/>
        <v>2.8E-3</v>
      </c>
      <c r="J106" s="9"/>
    </row>
    <row r="107" spans="7:10" x14ac:dyDescent="0.25">
      <c r="G107">
        <f t="shared" si="6"/>
        <v>35</v>
      </c>
      <c r="H107">
        <v>105</v>
      </c>
      <c r="I107" s="9">
        <f t="shared" si="4"/>
        <v>2.8E-3</v>
      </c>
      <c r="J107" s="9"/>
    </row>
    <row r="108" spans="7:10" x14ac:dyDescent="0.25">
      <c r="G108">
        <f t="shared" si="6"/>
        <v>36</v>
      </c>
      <c r="H108">
        <v>106</v>
      </c>
      <c r="I108" s="9">
        <f t="shared" si="4"/>
        <v>1.5E-3</v>
      </c>
      <c r="J108" s="9"/>
    </row>
    <row r="109" spans="7:10" x14ac:dyDescent="0.25">
      <c r="G109">
        <f t="shared" si="6"/>
        <v>36</v>
      </c>
      <c r="H109">
        <v>107</v>
      </c>
      <c r="I109" s="9">
        <f t="shared" si="4"/>
        <v>1.5E-3</v>
      </c>
      <c r="J109" s="9"/>
    </row>
    <row r="110" spans="7:10" x14ac:dyDescent="0.25">
      <c r="G110">
        <f t="shared" si="6"/>
        <v>36</v>
      </c>
      <c r="H110">
        <v>108</v>
      </c>
      <c r="I110" s="9">
        <f t="shared" si="4"/>
        <v>1.5E-3</v>
      </c>
      <c r="J110" s="9"/>
    </row>
    <row r="111" spans="7:10" x14ac:dyDescent="0.25">
      <c r="G111">
        <f t="shared" si="6"/>
        <v>37</v>
      </c>
      <c r="H111">
        <v>109</v>
      </c>
      <c r="I111" s="9">
        <f t="shared" si="4"/>
        <v>1.6000000000000001E-3</v>
      </c>
      <c r="J111" s="9"/>
    </row>
    <row r="112" spans="7:10" x14ac:dyDescent="0.25">
      <c r="G112">
        <f t="shared" si="6"/>
        <v>37</v>
      </c>
      <c r="H112">
        <v>110</v>
      </c>
      <c r="I112" s="9">
        <f t="shared" si="4"/>
        <v>1.6000000000000001E-3</v>
      </c>
      <c r="J112" s="9"/>
    </row>
    <row r="113" spans="7:10" x14ac:dyDescent="0.25">
      <c r="G113">
        <f t="shared" si="6"/>
        <v>37</v>
      </c>
      <c r="H113">
        <v>111</v>
      </c>
      <c r="I113" s="9">
        <f t="shared" si="4"/>
        <v>1.6000000000000001E-3</v>
      </c>
      <c r="J113" s="9"/>
    </row>
    <row r="114" spans="7:10" x14ac:dyDescent="0.25">
      <c r="G114">
        <f t="shared" si="6"/>
        <v>38</v>
      </c>
      <c r="H114">
        <v>112</v>
      </c>
      <c r="I114" s="9">
        <f t="shared" si="4"/>
        <v>2.5999999999999999E-3</v>
      </c>
      <c r="J114" s="9"/>
    </row>
    <row r="115" spans="7:10" x14ac:dyDescent="0.25">
      <c r="G115">
        <f t="shared" si="6"/>
        <v>38</v>
      </c>
      <c r="H115">
        <v>113</v>
      </c>
      <c r="I115" s="9">
        <f t="shared" si="4"/>
        <v>2.5999999999999999E-3</v>
      </c>
      <c r="J115" s="9"/>
    </row>
    <row r="116" spans="7:10" x14ac:dyDescent="0.25">
      <c r="G116">
        <f t="shared" si="6"/>
        <v>38</v>
      </c>
      <c r="H116">
        <v>114</v>
      </c>
      <c r="I116" s="9">
        <f t="shared" si="4"/>
        <v>2.5999999999999999E-3</v>
      </c>
      <c r="J116" s="9"/>
    </row>
    <row r="117" spans="7:10" x14ac:dyDescent="0.25">
      <c r="G117">
        <f t="shared" si="6"/>
        <v>39</v>
      </c>
      <c r="H117">
        <v>115</v>
      </c>
      <c r="I117" s="9">
        <f t="shared" si="4"/>
        <v>4.5999999999999999E-3</v>
      </c>
      <c r="J117" s="9"/>
    </row>
    <row r="118" spans="7:10" x14ac:dyDescent="0.25">
      <c r="G118">
        <f t="shared" si="6"/>
        <v>39</v>
      </c>
      <c r="H118">
        <v>116</v>
      </c>
      <c r="I118" s="9">
        <f t="shared" si="4"/>
        <v>4.5999999999999999E-3</v>
      </c>
      <c r="J118" s="9"/>
    </row>
    <row r="119" spans="7:10" x14ac:dyDescent="0.25">
      <c r="G119">
        <f t="shared" si="6"/>
        <v>39</v>
      </c>
      <c r="H119">
        <v>117</v>
      </c>
      <c r="I119" s="9">
        <f t="shared" si="4"/>
        <v>4.5999999999999999E-3</v>
      </c>
      <c r="J119" s="9"/>
    </row>
    <row r="120" spans="7:10" x14ac:dyDescent="0.25">
      <c r="G120">
        <f t="shared" si="6"/>
        <v>40</v>
      </c>
      <c r="H120">
        <v>118</v>
      </c>
      <c r="I120" s="9">
        <f t="shared" si="4"/>
        <v>8.3999999999999995E-3</v>
      </c>
      <c r="J120" s="9"/>
    </row>
    <row r="121" spans="7:10" x14ac:dyDescent="0.25">
      <c r="G121">
        <f t="shared" si="6"/>
        <v>40</v>
      </c>
      <c r="H121">
        <v>119</v>
      </c>
      <c r="I121" s="9">
        <f t="shared" si="4"/>
        <v>8.3999999999999995E-3</v>
      </c>
      <c r="J121" s="9"/>
    </row>
    <row r="122" spans="7:10" x14ac:dyDescent="0.25">
      <c r="G122">
        <f t="shared" si="6"/>
        <v>40</v>
      </c>
      <c r="H122">
        <v>120</v>
      </c>
      <c r="I122" s="9">
        <f t="shared" si="4"/>
        <v>8.3999999999999995E-3</v>
      </c>
      <c r="J122" s="9"/>
    </row>
    <row r="123" spans="7:10" x14ac:dyDescent="0.25">
      <c r="G123">
        <f t="shared" si="6"/>
        <v>41</v>
      </c>
      <c r="H123">
        <v>121</v>
      </c>
      <c r="I123" s="9">
        <f t="shared" si="4"/>
        <v>1.0800000000000001E-2</v>
      </c>
      <c r="J123" s="9"/>
    </row>
    <row r="124" spans="7:10" x14ac:dyDescent="0.25">
      <c r="G124">
        <f t="shared" si="6"/>
        <v>41</v>
      </c>
      <c r="H124">
        <v>122</v>
      </c>
      <c r="I124" s="9">
        <f t="shared" si="4"/>
        <v>1.0800000000000001E-2</v>
      </c>
      <c r="J124" s="9"/>
    </row>
    <row r="125" spans="7:10" x14ac:dyDescent="0.25">
      <c r="G125">
        <f t="shared" si="6"/>
        <v>41</v>
      </c>
      <c r="H125">
        <v>123</v>
      </c>
      <c r="I125" s="9">
        <f t="shared" si="4"/>
        <v>1.0800000000000001E-2</v>
      </c>
      <c r="J125" s="9"/>
    </row>
    <row r="126" spans="7:10" x14ac:dyDescent="0.25">
      <c r="G126">
        <f t="shared" si="6"/>
        <v>42</v>
      </c>
      <c r="H126">
        <v>124</v>
      </c>
      <c r="I126" s="9">
        <f t="shared" si="4"/>
        <v>1.18E-2</v>
      </c>
      <c r="J126" s="9"/>
    </row>
    <row r="127" spans="7:10" x14ac:dyDescent="0.25">
      <c r="G127">
        <f t="shared" si="6"/>
        <v>42</v>
      </c>
      <c r="H127">
        <v>125</v>
      </c>
      <c r="I127" s="9">
        <f t="shared" si="4"/>
        <v>1.18E-2</v>
      </c>
      <c r="J127" s="9"/>
    </row>
    <row r="128" spans="7:10" x14ac:dyDescent="0.25">
      <c r="G128">
        <f t="shared" si="6"/>
        <v>42</v>
      </c>
      <c r="H128">
        <v>126</v>
      </c>
      <c r="I128" s="9">
        <f t="shared" si="4"/>
        <v>1.18E-2</v>
      </c>
      <c r="J128" s="9"/>
    </row>
    <row r="129" spans="7:10" x14ac:dyDescent="0.25">
      <c r="G129">
        <f t="shared" si="6"/>
        <v>43</v>
      </c>
      <c r="H129">
        <v>127</v>
      </c>
      <c r="I129" s="9">
        <f t="shared" si="4"/>
        <v>1.0699999999999999E-2</v>
      </c>
      <c r="J129" s="9"/>
    </row>
    <row r="130" spans="7:10" x14ac:dyDescent="0.25">
      <c r="G130">
        <f t="shared" si="6"/>
        <v>43</v>
      </c>
      <c r="H130">
        <v>128</v>
      </c>
      <c r="I130" s="9">
        <f t="shared" si="4"/>
        <v>1.0699999999999999E-2</v>
      </c>
      <c r="J130" s="9"/>
    </row>
    <row r="131" spans="7:10" x14ac:dyDescent="0.25">
      <c r="G131">
        <f t="shared" si="6"/>
        <v>43</v>
      </c>
      <c r="H131">
        <v>129</v>
      </c>
      <c r="I131" s="9">
        <f t="shared" si="4"/>
        <v>1.0699999999999999E-2</v>
      </c>
      <c r="J131" s="9"/>
    </row>
    <row r="132" spans="7:10" x14ac:dyDescent="0.25">
      <c r="G132">
        <f t="shared" si="6"/>
        <v>44</v>
      </c>
      <c r="H132">
        <v>130</v>
      </c>
      <c r="I132" s="9">
        <f t="shared" ref="I132:I195" si="7">ROUND((1+VLOOKUP(G132,$A$3:$D$82,4,FALSE))^(1/12)-1,4)</f>
        <v>8.8999999999999999E-3</v>
      </c>
      <c r="J132" s="9"/>
    </row>
    <row r="133" spans="7:10" x14ac:dyDescent="0.25">
      <c r="G133">
        <f t="shared" si="6"/>
        <v>44</v>
      </c>
      <c r="H133">
        <v>131</v>
      </c>
      <c r="I133" s="9">
        <f t="shared" si="7"/>
        <v>8.8999999999999999E-3</v>
      </c>
      <c r="J133" s="9"/>
    </row>
    <row r="134" spans="7:10" x14ac:dyDescent="0.25">
      <c r="G134">
        <f t="shared" si="6"/>
        <v>44</v>
      </c>
      <c r="H134">
        <v>132</v>
      </c>
      <c r="I134" s="9">
        <f t="shared" si="7"/>
        <v>8.8999999999999999E-3</v>
      </c>
      <c r="J134" s="9"/>
    </row>
    <row r="135" spans="7:10" x14ac:dyDescent="0.25">
      <c r="G135">
        <f t="shared" ref="G135:G198" si="8">ROUNDUP(H135/3,0)</f>
        <v>45</v>
      </c>
      <c r="H135">
        <v>133</v>
      </c>
      <c r="I135" s="9">
        <f t="shared" si="7"/>
        <v>6.8999999999999999E-3</v>
      </c>
      <c r="J135" s="9"/>
    </row>
    <row r="136" spans="7:10" x14ac:dyDescent="0.25">
      <c r="G136">
        <f t="shared" si="8"/>
        <v>45</v>
      </c>
      <c r="H136">
        <v>134</v>
      </c>
      <c r="I136" s="9">
        <f t="shared" si="7"/>
        <v>6.8999999999999999E-3</v>
      </c>
      <c r="J136" s="9"/>
    </row>
    <row r="137" spans="7:10" x14ac:dyDescent="0.25">
      <c r="G137">
        <f t="shared" si="8"/>
        <v>45</v>
      </c>
      <c r="H137">
        <v>135</v>
      </c>
      <c r="I137" s="9">
        <f t="shared" si="7"/>
        <v>6.8999999999999999E-3</v>
      </c>
      <c r="J137" s="9"/>
    </row>
    <row r="138" spans="7:10" x14ac:dyDescent="0.25">
      <c r="G138">
        <f t="shared" si="8"/>
        <v>46</v>
      </c>
      <c r="H138">
        <v>136</v>
      </c>
      <c r="I138" s="9">
        <f t="shared" si="7"/>
        <v>5.4999999999999997E-3</v>
      </c>
      <c r="J138" s="9"/>
    </row>
    <row r="139" spans="7:10" x14ac:dyDescent="0.25">
      <c r="G139">
        <f t="shared" si="8"/>
        <v>46</v>
      </c>
      <c r="H139">
        <v>137</v>
      </c>
      <c r="I139" s="9">
        <f t="shared" si="7"/>
        <v>5.4999999999999997E-3</v>
      </c>
      <c r="J139" s="9"/>
    </row>
    <row r="140" spans="7:10" x14ac:dyDescent="0.25">
      <c r="G140">
        <f t="shared" si="8"/>
        <v>46</v>
      </c>
      <c r="H140">
        <v>138</v>
      </c>
      <c r="I140" s="9">
        <f t="shared" si="7"/>
        <v>5.4999999999999997E-3</v>
      </c>
      <c r="J140" s="9"/>
    </row>
    <row r="141" spans="7:10" x14ac:dyDescent="0.25">
      <c r="G141">
        <f t="shared" si="8"/>
        <v>47</v>
      </c>
      <c r="H141">
        <v>139</v>
      </c>
      <c r="I141" s="9">
        <f t="shared" si="7"/>
        <v>4.1000000000000003E-3</v>
      </c>
      <c r="J141" s="9"/>
    </row>
    <row r="142" spans="7:10" x14ac:dyDescent="0.25">
      <c r="G142">
        <f t="shared" si="8"/>
        <v>47</v>
      </c>
      <c r="H142">
        <v>140</v>
      </c>
      <c r="I142" s="9">
        <f t="shared" si="7"/>
        <v>4.1000000000000003E-3</v>
      </c>
      <c r="J142" s="9"/>
    </row>
    <row r="143" spans="7:10" x14ac:dyDescent="0.25">
      <c r="G143">
        <f t="shared" si="8"/>
        <v>47</v>
      </c>
      <c r="H143">
        <v>141</v>
      </c>
      <c r="I143" s="9">
        <f t="shared" si="7"/>
        <v>4.1000000000000003E-3</v>
      </c>
      <c r="J143" s="9"/>
    </row>
    <row r="144" spans="7:10" x14ac:dyDescent="0.25">
      <c r="G144">
        <f t="shared" si="8"/>
        <v>48</v>
      </c>
      <c r="H144">
        <v>142</v>
      </c>
      <c r="I144" s="9">
        <f t="shared" si="7"/>
        <v>3.5999999999999999E-3</v>
      </c>
      <c r="J144" s="9"/>
    </row>
    <row r="145" spans="7:10" x14ac:dyDescent="0.25">
      <c r="G145">
        <f t="shared" si="8"/>
        <v>48</v>
      </c>
      <c r="H145">
        <v>143</v>
      </c>
      <c r="I145" s="9">
        <f t="shared" si="7"/>
        <v>3.5999999999999999E-3</v>
      </c>
      <c r="J145" s="9"/>
    </row>
    <row r="146" spans="7:10" x14ac:dyDescent="0.25">
      <c r="G146">
        <f t="shared" si="8"/>
        <v>48</v>
      </c>
      <c r="H146">
        <v>144</v>
      </c>
      <c r="I146" s="9">
        <f t="shared" si="7"/>
        <v>3.5999999999999999E-3</v>
      </c>
      <c r="J146" s="9"/>
    </row>
    <row r="147" spans="7:10" x14ac:dyDescent="0.25">
      <c r="G147">
        <f t="shared" si="8"/>
        <v>49</v>
      </c>
      <c r="H147">
        <v>145</v>
      </c>
      <c r="I147" s="9">
        <f t="shared" si="7"/>
        <v>3.0999999999999999E-3</v>
      </c>
      <c r="J147" s="9"/>
    </row>
    <row r="148" spans="7:10" x14ac:dyDescent="0.25">
      <c r="G148">
        <f t="shared" si="8"/>
        <v>49</v>
      </c>
      <c r="H148">
        <v>146</v>
      </c>
      <c r="I148" s="9">
        <f t="shared" si="7"/>
        <v>3.0999999999999999E-3</v>
      </c>
      <c r="J148" s="9"/>
    </row>
    <row r="149" spans="7:10" x14ac:dyDescent="0.25">
      <c r="G149">
        <f t="shared" si="8"/>
        <v>49</v>
      </c>
      <c r="H149">
        <v>147</v>
      </c>
      <c r="I149" s="9">
        <f t="shared" si="7"/>
        <v>3.0999999999999999E-3</v>
      </c>
      <c r="J149" s="9"/>
    </row>
    <row r="150" spans="7:10" x14ac:dyDescent="0.25">
      <c r="G150">
        <f t="shared" si="8"/>
        <v>50</v>
      </c>
      <c r="H150">
        <v>148</v>
      </c>
      <c r="I150" s="9">
        <f t="shared" si="7"/>
        <v>3.3999999999999998E-3</v>
      </c>
      <c r="J150" s="9"/>
    </row>
    <row r="151" spans="7:10" x14ac:dyDescent="0.25">
      <c r="G151">
        <f t="shared" si="8"/>
        <v>50</v>
      </c>
      <c r="H151">
        <v>149</v>
      </c>
      <c r="I151" s="9">
        <f t="shared" si="7"/>
        <v>3.3999999999999998E-3</v>
      </c>
      <c r="J151" s="9"/>
    </row>
    <row r="152" spans="7:10" x14ac:dyDescent="0.25">
      <c r="G152">
        <f t="shared" si="8"/>
        <v>50</v>
      </c>
      <c r="H152">
        <v>150</v>
      </c>
      <c r="I152" s="9">
        <f t="shared" si="7"/>
        <v>3.3999999999999998E-3</v>
      </c>
      <c r="J152" s="9"/>
    </row>
    <row r="153" spans="7:10" x14ac:dyDescent="0.25">
      <c r="G153">
        <f t="shared" si="8"/>
        <v>51</v>
      </c>
      <c r="H153">
        <v>151</v>
      </c>
      <c r="I153" s="9">
        <f t="shared" si="7"/>
        <v>4.5999999999999999E-3</v>
      </c>
      <c r="J153" s="9"/>
    </row>
    <row r="154" spans="7:10" x14ac:dyDescent="0.25">
      <c r="G154">
        <f t="shared" si="8"/>
        <v>51</v>
      </c>
      <c r="H154">
        <v>152</v>
      </c>
      <c r="I154" s="9">
        <f t="shared" si="7"/>
        <v>4.5999999999999999E-3</v>
      </c>
      <c r="J154" s="9"/>
    </row>
    <row r="155" spans="7:10" x14ac:dyDescent="0.25">
      <c r="G155">
        <f t="shared" si="8"/>
        <v>51</v>
      </c>
      <c r="H155">
        <v>153</v>
      </c>
      <c r="I155" s="9">
        <f t="shared" si="7"/>
        <v>4.5999999999999999E-3</v>
      </c>
      <c r="J155" s="9"/>
    </row>
    <row r="156" spans="7:10" x14ac:dyDescent="0.25">
      <c r="G156">
        <f t="shared" si="8"/>
        <v>52</v>
      </c>
      <c r="H156">
        <v>154</v>
      </c>
      <c r="I156" s="9">
        <f t="shared" si="7"/>
        <v>6.6E-3</v>
      </c>
      <c r="J156" s="9"/>
    </row>
    <row r="157" spans="7:10" x14ac:dyDescent="0.25">
      <c r="G157">
        <f t="shared" si="8"/>
        <v>52</v>
      </c>
      <c r="H157">
        <v>155</v>
      </c>
      <c r="I157" s="9">
        <f t="shared" si="7"/>
        <v>6.6E-3</v>
      </c>
      <c r="J157" s="9"/>
    </row>
    <row r="158" spans="7:10" x14ac:dyDescent="0.25">
      <c r="G158">
        <f t="shared" si="8"/>
        <v>52</v>
      </c>
      <c r="H158">
        <v>156</v>
      </c>
      <c r="I158" s="9">
        <f t="shared" si="7"/>
        <v>6.6E-3</v>
      </c>
      <c r="J158" s="9"/>
    </row>
    <row r="159" spans="7:10" x14ac:dyDescent="0.25">
      <c r="G159">
        <f t="shared" si="8"/>
        <v>53</v>
      </c>
      <c r="H159">
        <v>157</v>
      </c>
      <c r="I159" s="9">
        <f t="shared" si="7"/>
        <v>7.4999999999999997E-3</v>
      </c>
      <c r="J159" s="9"/>
    </row>
    <row r="160" spans="7:10" x14ac:dyDescent="0.25">
      <c r="G160">
        <f t="shared" si="8"/>
        <v>53</v>
      </c>
      <c r="H160">
        <v>158</v>
      </c>
      <c r="I160" s="9">
        <f t="shared" si="7"/>
        <v>7.4999999999999997E-3</v>
      </c>
      <c r="J160" s="9"/>
    </row>
    <row r="161" spans="7:10" x14ac:dyDescent="0.25">
      <c r="G161">
        <f t="shared" si="8"/>
        <v>53</v>
      </c>
      <c r="H161">
        <v>159</v>
      </c>
      <c r="I161" s="9">
        <f t="shared" si="7"/>
        <v>7.4999999999999997E-3</v>
      </c>
      <c r="J161" s="9"/>
    </row>
    <row r="162" spans="7:10" x14ac:dyDescent="0.25">
      <c r="G162">
        <f t="shared" si="8"/>
        <v>54</v>
      </c>
      <c r="H162">
        <v>160</v>
      </c>
      <c r="I162" s="9">
        <f t="shared" si="7"/>
        <v>8.0000000000000002E-3</v>
      </c>
      <c r="J162" s="9"/>
    </row>
    <row r="163" spans="7:10" x14ac:dyDescent="0.25">
      <c r="G163">
        <f t="shared" si="8"/>
        <v>54</v>
      </c>
      <c r="H163">
        <v>161</v>
      </c>
      <c r="I163" s="9">
        <f t="shared" si="7"/>
        <v>8.0000000000000002E-3</v>
      </c>
      <c r="J163" s="9"/>
    </row>
    <row r="164" spans="7:10" x14ac:dyDescent="0.25">
      <c r="G164">
        <f t="shared" si="8"/>
        <v>54</v>
      </c>
      <c r="H164">
        <v>162</v>
      </c>
      <c r="I164" s="9">
        <f t="shared" si="7"/>
        <v>8.0000000000000002E-3</v>
      </c>
      <c r="J164" s="9"/>
    </row>
    <row r="165" spans="7:10" x14ac:dyDescent="0.25">
      <c r="G165">
        <f t="shared" si="8"/>
        <v>55</v>
      </c>
      <c r="H165">
        <v>163</v>
      </c>
      <c r="I165" s="9">
        <f t="shared" si="7"/>
        <v>6.7999999999999996E-3</v>
      </c>
      <c r="J165" s="9"/>
    </row>
    <row r="166" spans="7:10" x14ac:dyDescent="0.25">
      <c r="G166">
        <f t="shared" si="8"/>
        <v>55</v>
      </c>
      <c r="H166">
        <v>164</v>
      </c>
      <c r="I166" s="9">
        <f t="shared" si="7"/>
        <v>6.7999999999999996E-3</v>
      </c>
      <c r="J166" s="9"/>
    </row>
    <row r="167" spans="7:10" x14ac:dyDescent="0.25">
      <c r="G167">
        <f t="shared" si="8"/>
        <v>55</v>
      </c>
      <c r="H167">
        <v>165</v>
      </c>
      <c r="I167" s="9">
        <f t="shared" si="7"/>
        <v>6.7999999999999996E-3</v>
      </c>
      <c r="J167" s="9"/>
    </row>
    <row r="168" spans="7:10" x14ac:dyDescent="0.25">
      <c r="G168">
        <f t="shared" si="8"/>
        <v>56</v>
      </c>
      <c r="H168">
        <v>166</v>
      </c>
      <c r="I168" s="9">
        <f t="shared" si="7"/>
        <v>6.4000000000000003E-3</v>
      </c>
      <c r="J168" s="9"/>
    </row>
    <row r="169" spans="7:10" x14ac:dyDescent="0.25">
      <c r="G169">
        <f t="shared" si="8"/>
        <v>56</v>
      </c>
      <c r="H169">
        <v>167</v>
      </c>
      <c r="I169" s="9">
        <f t="shared" si="7"/>
        <v>6.4000000000000003E-3</v>
      </c>
      <c r="J169" s="9"/>
    </row>
    <row r="170" spans="7:10" x14ac:dyDescent="0.25">
      <c r="G170">
        <f t="shared" si="8"/>
        <v>56</v>
      </c>
      <c r="H170">
        <v>168</v>
      </c>
      <c r="I170" s="9">
        <f t="shared" si="7"/>
        <v>6.4000000000000003E-3</v>
      </c>
      <c r="J170" s="9"/>
    </row>
    <row r="171" spans="7:10" x14ac:dyDescent="0.25">
      <c r="G171">
        <f t="shared" si="8"/>
        <v>57</v>
      </c>
      <c r="H171">
        <v>169</v>
      </c>
      <c r="I171" s="9">
        <f t="shared" si="7"/>
        <v>5.8999999999999999E-3</v>
      </c>
      <c r="J171" s="9"/>
    </row>
    <row r="172" spans="7:10" x14ac:dyDescent="0.25">
      <c r="G172">
        <f t="shared" si="8"/>
        <v>57</v>
      </c>
      <c r="H172">
        <v>170</v>
      </c>
      <c r="I172" s="9">
        <f t="shared" si="7"/>
        <v>5.8999999999999999E-3</v>
      </c>
      <c r="J172" s="9"/>
    </row>
    <row r="173" spans="7:10" x14ac:dyDescent="0.25">
      <c r="G173">
        <f t="shared" si="8"/>
        <v>57</v>
      </c>
      <c r="H173">
        <v>171</v>
      </c>
      <c r="I173" s="9">
        <f t="shared" si="7"/>
        <v>5.8999999999999999E-3</v>
      </c>
      <c r="J173" s="9"/>
    </row>
    <row r="174" spans="7:10" x14ac:dyDescent="0.25">
      <c r="G174">
        <f t="shared" si="8"/>
        <v>58</v>
      </c>
      <c r="H174">
        <v>172</v>
      </c>
      <c r="I174" s="9">
        <f t="shared" si="7"/>
        <v>6.0000000000000001E-3</v>
      </c>
      <c r="J174" s="9"/>
    </row>
    <row r="175" spans="7:10" x14ac:dyDescent="0.25">
      <c r="G175">
        <f t="shared" si="8"/>
        <v>58</v>
      </c>
      <c r="H175">
        <v>173</v>
      </c>
      <c r="I175" s="9">
        <f t="shared" si="7"/>
        <v>6.0000000000000001E-3</v>
      </c>
      <c r="J175" s="9"/>
    </row>
    <row r="176" spans="7:10" x14ac:dyDescent="0.25">
      <c r="G176">
        <f t="shared" si="8"/>
        <v>58</v>
      </c>
      <c r="H176">
        <v>174</v>
      </c>
      <c r="I176" s="9">
        <f t="shared" si="7"/>
        <v>6.0000000000000001E-3</v>
      </c>
      <c r="J176" s="9"/>
    </row>
    <row r="177" spans="7:10" x14ac:dyDescent="0.25">
      <c r="G177">
        <f t="shared" si="8"/>
        <v>59</v>
      </c>
      <c r="H177">
        <v>175</v>
      </c>
      <c r="I177" s="9">
        <f t="shared" si="7"/>
        <v>6.0000000000000001E-3</v>
      </c>
      <c r="J177" s="9"/>
    </row>
    <row r="178" spans="7:10" x14ac:dyDescent="0.25">
      <c r="G178">
        <f t="shared" si="8"/>
        <v>59</v>
      </c>
      <c r="H178">
        <v>176</v>
      </c>
      <c r="I178" s="9">
        <f t="shared" si="7"/>
        <v>6.0000000000000001E-3</v>
      </c>
      <c r="J178" s="9"/>
    </row>
    <row r="179" spans="7:10" x14ac:dyDescent="0.25">
      <c r="G179">
        <f t="shared" si="8"/>
        <v>59</v>
      </c>
      <c r="H179">
        <v>177</v>
      </c>
      <c r="I179" s="9">
        <f t="shared" si="7"/>
        <v>6.0000000000000001E-3</v>
      </c>
      <c r="J179" s="9"/>
    </row>
    <row r="180" spans="7:10" x14ac:dyDescent="0.25">
      <c r="G180">
        <f t="shared" si="8"/>
        <v>60</v>
      </c>
      <c r="H180">
        <v>178</v>
      </c>
      <c r="I180" s="9">
        <f t="shared" si="7"/>
        <v>6.0000000000000001E-3</v>
      </c>
      <c r="J180" s="9"/>
    </row>
    <row r="181" spans="7:10" x14ac:dyDescent="0.25">
      <c r="G181">
        <f t="shared" si="8"/>
        <v>60</v>
      </c>
      <c r="H181">
        <v>179</v>
      </c>
      <c r="I181" s="9">
        <f t="shared" si="7"/>
        <v>6.0000000000000001E-3</v>
      </c>
      <c r="J181" s="9"/>
    </row>
    <row r="182" spans="7:10" x14ac:dyDescent="0.25">
      <c r="G182">
        <f t="shared" si="8"/>
        <v>60</v>
      </c>
      <c r="H182">
        <v>180</v>
      </c>
      <c r="I182" s="9">
        <f t="shared" si="7"/>
        <v>6.0000000000000001E-3</v>
      </c>
      <c r="J182" s="9"/>
    </row>
    <row r="183" spans="7:10" x14ac:dyDescent="0.25">
      <c r="G183">
        <f t="shared" si="8"/>
        <v>61</v>
      </c>
      <c r="H183">
        <v>181</v>
      </c>
      <c r="I183" s="9">
        <f t="shared" si="7"/>
        <v>6.0000000000000001E-3</v>
      </c>
      <c r="J183" s="9"/>
    </row>
    <row r="184" spans="7:10" x14ac:dyDescent="0.25">
      <c r="G184">
        <f t="shared" si="8"/>
        <v>61</v>
      </c>
      <c r="H184">
        <v>182</v>
      </c>
      <c r="I184" s="9">
        <f t="shared" si="7"/>
        <v>6.0000000000000001E-3</v>
      </c>
      <c r="J184" s="9"/>
    </row>
    <row r="185" spans="7:10" x14ac:dyDescent="0.25">
      <c r="G185">
        <f t="shared" si="8"/>
        <v>61</v>
      </c>
      <c r="H185">
        <v>183</v>
      </c>
      <c r="I185" s="9">
        <f t="shared" si="7"/>
        <v>6.0000000000000001E-3</v>
      </c>
      <c r="J185" s="9"/>
    </row>
    <row r="186" spans="7:10" x14ac:dyDescent="0.25">
      <c r="G186">
        <f t="shared" si="8"/>
        <v>62</v>
      </c>
      <c r="H186">
        <v>184</v>
      </c>
      <c r="I186" s="9">
        <f t="shared" si="7"/>
        <v>6.0000000000000001E-3</v>
      </c>
      <c r="J186" s="9"/>
    </row>
    <row r="187" spans="7:10" x14ac:dyDescent="0.25">
      <c r="G187">
        <f t="shared" si="8"/>
        <v>62</v>
      </c>
      <c r="H187">
        <v>185</v>
      </c>
      <c r="I187" s="9">
        <f t="shared" si="7"/>
        <v>6.0000000000000001E-3</v>
      </c>
      <c r="J187" s="9"/>
    </row>
    <row r="188" spans="7:10" x14ac:dyDescent="0.25">
      <c r="G188">
        <f t="shared" si="8"/>
        <v>62</v>
      </c>
      <c r="H188">
        <v>186</v>
      </c>
      <c r="I188" s="9">
        <f t="shared" si="7"/>
        <v>6.0000000000000001E-3</v>
      </c>
      <c r="J188" s="9"/>
    </row>
    <row r="189" spans="7:10" x14ac:dyDescent="0.25">
      <c r="G189">
        <f t="shared" si="8"/>
        <v>63</v>
      </c>
      <c r="H189">
        <v>187</v>
      </c>
      <c r="I189" s="9">
        <f t="shared" si="7"/>
        <v>6.0000000000000001E-3</v>
      </c>
      <c r="J189" s="9"/>
    </row>
    <row r="190" spans="7:10" x14ac:dyDescent="0.25">
      <c r="G190">
        <f t="shared" si="8"/>
        <v>63</v>
      </c>
      <c r="H190">
        <v>188</v>
      </c>
      <c r="I190" s="9">
        <f t="shared" si="7"/>
        <v>6.0000000000000001E-3</v>
      </c>
      <c r="J190" s="9"/>
    </row>
    <row r="191" spans="7:10" x14ac:dyDescent="0.25">
      <c r="G191">
        <f t="shared" si="8"/>
        <v>63</v>
      </c>
      <c r="H191">
        <v>189</v>
      </c>
      <c r="I191" s="9">
        <f t="shared" si="7"/>
        <v>6.0000000000000001E-3</v>
      </c>
      <c r="J191" s="9"/>
    </row>
    <row r="192" spans="7:10" x14ac:dyDescent="0.25">
      <c r="G192">
        <f t="shared" si="8"/>
        <v>64</v>
      </c>
      <c r="H192">
        <v>190</v>
      </c>
      <c r="I192" s="9">
        <f t="shared" si="7"/>
        <v>6.1000000000000004E-3</v>
      </c>
      <c r="J192" s="9"/>
    </row>
    <row r="193" spans="7:10" x14ac:dyDescent="0.25">
      <c r="G193">
        <f t="shared" si="8"/>
        <v>64</v>
      </c>
      <c r="H193">
        <v>191</v>
      </c>
      <c r="I193" s="9">
        <f t="shared" si="7"/>
        <v>6.1000000000000004E-3</v>
      </c>
      <c r="J193" s="9"/>
    </row>
    <row r="194" spans="7:10" x14ac:dyDescent="0.25">
      <c r="G194">
        <f t="shared" si="8"/>
        <v>64</v>
      </c>
      <c r="H194">
        <v>192</v>
      </c>
      <c r="I194" s="9">
        <f t="shared" si="7"/>
        <v>6.1000000000000004E-3</v>
      </c>
      <c r="J194" s="9"/>
    </row>
    <row r="195" spans="7:10" x14ac:dyDescent="0.25">
      <c r="G195">
        <f t="shared" si="8"/>
        <v>65</v>
      </c>
      <c r="H195">
        <v>193</v>
      </c>
      <c r="I195" s="9">
        <f t="shared" si="7"/>
        <v>6.1000000000000004E-3</v>
      </c>
      <c r="J195" s="9"/>
    </row>
    <row r="196" spans="7:10" x14ac:dyDescent="0.25">
      <c r="G196">
        <f t="shared" si="8"/>
        <v>65</v>
      </c>
      <c r="H196">
        <v>194</v>
      </c>
      <c r="I196" s="9">
        <f t="shared" ref="I196:I242" si="9">ROUND((1+VLOOKUP(G196,$A$3:$D$82,4,FALSE))^(1/12)-1,4)</f>
        <v>6.1000000000000004E-3</v>
      </c>
      <c r="J196" s="9"/>
    </row>
    <row r="197" spans="7:10" x14ac:dyDescent="0.25">
      <c r="G197">
        <f t="shared" si="8"/>
        <v>65</v>
      </c>
      <c r="H197">
        <v>195</v>
      </c>
      <c r="I197" s="9">
        <f t="shared" si="9"/>
        <v>6.1000000000000004E-3</v>
      </c>
      <c r="J197" s="9"/>
    </row>
    <row r="198" spans="7:10" x14ac:dyDescent="0.25">
      <c r="G198">
        <f t="shared" si="8"/>
        <v>66</v>
      </c>
      <c r="H198">
        <v>196</v>
      </c>
      <c r="I198" s="9">
        <f t="shared" si="9"/>
        <v>6.6E-3</v>
      </c>
      <c r="J198" s="9"/>
    </row>
    <row r="199" spans="7:10" x14ac:dyDescent="0.25">
      <c r="G199">
        <f t="shared" ref="G199:G242" si="10">ROUNDUP(H199/3,0)</f>
        <v>66</v>
      </c>
      <c r="H199">
        <v>197</v>
      </c>
      <c r="I199" s="9">
        <f t="shared" si="9"/>
        <v>6.6E-3</v>
      </c>
      <c r="J199" s="9"/>
    </row>
    <row r="200" spans="7:10" x14ac:dyDescent="0.25">
      <c r="G200">
        <f t="shared" si="10"/>
        <v>66</v>
      </c>
      <c r="H200">
        <v>198</v>
      </c>
      <c r="I200" s="9">
        <f t="shared" si="9"/>
        <v>6.6E-3</v>
      </c>
      <c r="J200" s="9"/>
    </row>
    <row r="201" spans="7:10" x14ac:dyDescent="0.25">
      <c r="G201">
        <f t="shared" si="10"/>
        <v>67</v>
      </c>
      <c r="H201">
        <v>199</v>
      </c>
      <c r="I201" s="9">
        <f t="shared" si="9"/>
        <v>6.1000000000000004E-3</v>
      </c>
      <c r="J201" s="9"/>
    </row>
    <row r="202" spans="7:10" x14ac:dyDescent="0.25">
      <c r="G202">
        <f t="shared" si="10"/>
        <v>67</v>
      </c>
      <c r="H202">
        <v>200</v>
      </c>
      <c r="I202" s="9">
        <f t="shared" si="9"/>
        <v>6.1000000000000004E-3</v>
      </c>
      <c r="J202" s="9"/>
    </row>
    <row r="203" spans="7:10" x14ac:dyDescent="0.25">
      <c r="G203">
        <f t="shared" si="10"/>
        <v>67</v>
      </c>
      <c r="H203">
        <v>201</v>
      </c>
      <c r="I203" s="9">
        <f t="shared" si="9"/>
        <v>6.1000000000000004E-3</v>
      </c>
      <c r="J203" s="9"/>
    </row>
    <row r="204" spans="7:10" x14ac:dyDescent="0.25">
      <c r="G204">
        <f t="shared" si="10"/>
        <v>68</v>
      </c>
      <c r="H204">
        <v>202</v>
      </c>
      <c r="I204" s="9">
        <f t="shared" si="9"/>
        <v>6.1000000000000004E-3</v>
      </c>
      <c r="J204" s="9"/>
    </row>
    <row r="205" spans="7:10" x14ac:dyDescent="0.25">
      <c r="G205">
        <f t="shared" si="10"/>
        <v>68</v>
      </c>
      <c r="H205">
        <v>203</v>
      </c>
      <c r="I205" s="9">
        <f t="shared" si="9"/>
        <v>6.1000000000000004E-3</v>
      </c>
      <c r="J205" s="9"/>
    </row>
    <row r="206" spans="7:10" x14ac:dyDescent="0.25">
      <c r="G206">
        <f t="shared" si="10"/>
        <v>68</v>
      </c>
      <c r="H206">
        <v>204</v>
      </c>
      <c r="I206" s="9">
        <f t="shared" si="9"/>
        <v>6.1000000000000004E-3</v>
      </c>
      <c r="J206" s="9"/>
    </row>
    <row r="207" spans="7:10" x14ac:dyDescent="0.25">
      <c r="G207">
        <f t="shared" si="10"/>
        <v>69</v>
      </c>
      <c r="H207">
        <v>205</v>
      </c>
      <c r="I207" s="9">
        <f t="shared" si="9"/>
        <v>6.1000000000000004E-3</v>
      </c>
      <c r="J207" s="9"/>
    </row>
    <row r="208" spans="7:10" x14ac:dyDescent="0.25">
      <c r="G208">
        <f t="shared" si="10"/>
        <v>69</v>
      </c>
      <c r="H208">
        <v>206</v>
      </c>
      <c r="I208" s="9">
        <f t="shared" si="9"/>
        <v>6.1000000000000004E-3</v>
      </c>
      <c r="J208" s="9"/>
    </row>
    <row r="209" spans="7:10" x14ac:dyDescent="0.25">
      <c r="G209">
        <f t="shared" si="10"/>
        <v>69</v>
      </c>
      <c r="H209">
        <v>207</v>
      </c>
      <c r="I209" s="9">
        <f t="shared" si="9"/>
        <v>6.1000000000000004E-3</v>
      </c>
      <c r="J209" s="9"/>
    </row>
    <row r="210" spans="7:10" x14ac:dyDescent="0.25">
      <c r="G210">
        <f t="shared" si="10"/>
        <v>70</v>
      </c>
      <c r="H210">
        <v>208</v>
      </c>
      <c r="I210" s="9">
        <f t="shared" si="9"/>
        <v>6.7000000000000002E-3</v>
      </c>
      <c r="J210" s="9"/>
    </row>
    <row r="211" spans="7:10" x14ac:dyDescent="0.25">
      <c r="G211">
        <f t="shared" si="10"/>
        <v>70</v>
      </c>
      <c r="H211">
        <v>209</v>
      </c>
      <c r="I211" s="9">
        <f t="shared" si="9"/>
        <v>6.7000000000000002E-3</v>
      </c>
      <c r="J211" s="9"/>
    </row>
    <row r="212" spans="7:10" x14ac:dyDescent="0.25">
      <c r="G212">
        <f t="shared" si="10"/>
        <v>70</v>
      </c>
      <c r="H212">
        <v>210</v>
      </c>
      <c r="I212" s="9">
        <f t="shared" si="9"/>
        <v>6.7000000000000002E-3</v>
      </c>
      <c r="J212" s="9"/>
    </row>
    <row r="213" spans="7:10" x14ac:dyDescent="0.25">
      <c r="G213">
        <f t="shared" si="10"/>
        <v>71</v>
      </c>
      <c r="H213">
        <v>211</v>
      </c>
      <c r="I213" s="9">
        <f t="shared" si="9"/>
        <v>6.1999999999999998E-3</v>
      </c>
      <c r="J213" s="9"/>
    </row>
    <row r="214" spans="7:10" x14ac:dyDescent="0.25">
      <c r="G214">
        <f t="shared" si="10"/>
        <v>71</v>
      </c>
      <c r="H214">
        <v>212</v>
      </c>
      <c r="I214" s="9">
        <f t="shared" si="9"/>
        <v>6.1999999999999998E-3</v>
      </c>
      <c r="J214" s="9"/>
    </row>
    <row r="215" spans="7:10" x14ac:dyDescent="0.25">
      <c r="G215">
        <f t="shared" si="10"/>
        <v>71</v>
      </c>
      <c r="H215">
        <v>213</v>
      </c>
      <c r="I215" s="9">
        <f t="shared" si="9"/>
        <v>6.1999999999999998E-3</v>
      </c>
      <c r="J215" s="9"/>
    </row>
    <row r="216" spans="7:10" x14ac:dyDescent="0.25">
      <c r="G216">
        <f t="shared" si="10"/>
        <v>72</v>
      </c>
      <c r="H216">
        <v>214</v>
      </c>
      <c r="I216" s="9">
        <f t="shared" si="9"/>
        <v>6.1999999999999998E-3</v>
      </c>
      <c r="J216" s="9"/>
    </row>
    <row r="217" spans="7:10" x14ac:dyDescent="0.25">
      <c r="G217">
        <f t="shared" si="10"/>
        <v>72</v>
      </c>
      <c r="H217">
        <v>215</v>
      </c>
      <c r="I217" s="9">
        <f t="shared" si="9"/>
        <v>6.1999999999999998E-3</v>
      </c>
      <c r="J217" s="9"/>
    </row>
    <row r="218" spans="7:10" x14ac:dyDescent="0.25">
      <c r="G218">
        <f t="shared" si="10"/>
        <v>72</v>
      </c>
      <c r="H218">
        <v>216</v>
      </c>
      <c r="I218" s="9">
        <f t="shared" si="9"/>
        <v>6.1999999999999998E-3</v>
      </c>
      <c r="J218" s="9"/>
    </row>
    <row r="219" spans="7:10" x14ac:dyDescent="0.25">
      <c r="G219">
        <f t="shared" si="10"/>
        <v>73</v>
      </c>
      <c r="H219">
        <v>217</v>
      </c>
      <c r="I219" s="9">
        <f t="shared" si="9"/>
        <v>6.7999999999999996E-3</v>
      </c>
      <c r="J219" s="9"/>
    </row>
    <row r="220" spans="7:10" x14ac:dyDescent="0.25">
      <c r="G220">
        <f t="shared" si="10"/>
        <v>73</v>
      </c>
      <c r="H220">
        <v>218</v>
      </c>
      <c r="I220" s="9">
        <f t="shared" si="9"/>
        <v>6.7999999999999996E-3</v>
      </c>
      <c r="J220" s="9"/>
    </row>
    <row r="221" spans="7:10" x14ac:dyDescent="0.25">
      <c r="G221">
        <f t="shared" si="10"/>
        <v>73</v>
      </c>
      <c r="H221">
        <v>219</v>
      </c>
      <c r="I221" s="9">
        <f t="shared" si="9"/>
        <v>6.7999999999999996E-3</v>
      </c>
      <c r="J221" s="9"/>
    </row>
    <row r="222" spans="7:10" x14ac:dyDescent="0.25">
      <c r="G222">
        <f t="shared" si="10"/>
        <v>74</v>
      </c>
      <c r="H222">
        <v>220</v>
      </c>
      <c r="I222" s="9">
        <f t="shared" si="9"/>
        <v>6.1999999999999998E-3</v>
      </c>
      <c r="J222" s="9"/>
    </row>
    <row r="223" spans="7:10" x14ac:dyDescent="0.25">
      <c r="G223">
        <f t="shared" si="10"/>
        <v>74</v>
      </c>
      <c r="H223">
        <v>221</v>
      </c>
      <c r="I223" s="9">
        <f t="shared" si="9"/>
        <v>6.1999999999999998E-3</v>
      </c>
      <c r="J223" s="9"/>
    </row>
    <row r="224" spans="7:10" x14ac:dyDescent="0.25">
      <c r="G224">
        <f t="shared" si="10"/>
        <v>74</v>
      </c>
      <c r="H224">
        <v>222</v>
      </c>
      <c r="I224" s="9">
        <f t="shared" si="9"/>
        <v>6.1999999999999998E-3</v>
      </c>
      <c r="J224" s="9"/>
    </row>
    <row r="225" spans="7:10" x14ac:dyDescent="0.25">
      <c r="G225">
        <f t="shared" si="10"/>
        <v>75</v>
      </c>
      <c r="H225">
        <v>223</v>
      </c>
      <c r="I225" s="9">
        <f t="shared" si="9"/>
        <v>6.7999999999999996E-3</v>
      </c>
      <c r="J225" s="9"/>
    </row>
    <row r="226" spans="7:10" x14ac:dyDescent="0.25">
      <c r="G226">
        <f t="shared" si="10"/>
        <v>75</v>
      </c>
      <c r="H226">
        <v>224</v>
      </c>
      <c r="I226" s="9">
        <f t="shared" si="9"/>
        <v>6.7999999999999996E-3</v>
      </c>
      <c r="J226" s="9"/>
    </row>
    <row r="227" spans="7:10" x14ac:dyDescent="0.25">
      <c r="G227">
        <f t="shared" si="10"/>
        <v>75</v>
      </c>
      <c r="H227">
        <v>225</v>
      </c>
      <c r="I227" s="9">
        <f t="shared" si="9"/>
        <v>6.7999999999999996E-3</v>
      </c>
      <c r="J227" s="9"/>
    </row>
    <row r="228" spans="7:10" x14ac:dyDescent="0.25">
      <c r="G228">
        <f t="shared" si="10"/>
        <v>76</v>
      </c>
      <c r="H228">
        <v>226</v>
      </c>
      <c r="I228" s="9">
        <f t="shared" si="9"/>
        <v>6.3E-3</v>
      </c>
      <c r="J228" s="9"/>
    </row>
    <row r="229" spans="7:10" x14ac:dyDescent="0.25">
      <c r="G229">
        <f t="shared" si="10"/>
        <v>76</v>
      </c>
      <c r="H229">
        <v>227</v>
      </c>
      <c r="I229" s="9">
        <f t="shared" si="9"/>
        <v>6.3E-3</v>
      </c>
      <c r="J229" s="9"/>
    </row>
    <row r="230" spans="7:10" x14ac:dyDescent="0.25">
      <c r="G230">
        <f t="shared" si="10"/>
        <v>76</v>
      </c>
      <c r="H230">
        <v>228</v>
      </c>
      <c r="I230" s="9">
        <f t="shared" si="9"/>
        <v>6.3E-3</v>
      </c>
      <c r="J230" s="9"/>
    </row>
    <row r="231" spans="7:10" x14ac:dyDescent="0.25">
      <c r="G231">
        <f t="shared" si="10"/>
        <v>77</v>
      </c>
      <c r="H231">
        <v>229</v>
      </c>
      <c r="I231" s="9">
        <f t="shared" si="9"/>
        <v>6.3E-3</v>
      </c>
      <c r="J231" s="9"/>
    </row>
    <row r="232" spans="7:10" x14ac:dyDescent="0.25">
      <c r="G232">
        <f t="shared" si="10"/>
        <v>77</v>
      </c>
      <c r="H232">
        <v>230</v>
      </c>
      <c r="I232" s="9">
        <f t="shared" si="9"/>
        <v>6.3E-3</v>
      </c>
      <c r="J232" s="9"/>
    </row>
    <row r="233" spans="7:10" x14ac:dyDescent="0.25">
      <c r="G233">
        <f t="shared" si="10"/>
        <v>77</v>
      </c>
      <c r="H233">
        <v>231</v>
      </c>
      <c r="I233" s="9">
        <f t="shared" si="9"/>
        <v>6.3E-3</v>
      </c>
      <c r="J233" s="9"/>
    </row>
    <row r="234" spans="7:10" x14ac:dyDescent="0.25">
      <c r="G234">
        <f t="shared" si="10"/>
        <v>78</v>
      </c>
      <c r="H234">
        <v>232</v>
      </c>
      <c r="I234" s="9">
        <f t="shared" si="9"/>
        <v>6.8999999999999999E-3</v>
      </c>
      <c r="J234" s="9"/>
    </row>
    <row r="235" spans="7:10" x14ac:dyDescent="0.25">
      <c r="G235">
        <f t="shared" si="10"/>
        <v>78</v>
      </c>
      <c r="H235">
        <v>233</v>
      </c>
      <c r="I235" s="9">
        <f t="shared" si="9"/>
        <v>6.8999999999999999E-3</v>
      </c>
      <c r="J235" s="9"/>
    </row>
    <row r="236" spans="7:10" x14ac:dyDescent="0.25">
      <c r="G236">
        <f t="shared" si="10"/>
        <v>78</v>
      </c>
      <c r="H236">
        <v>234</v>
      </c>
      <c r="I236" s="9">
        <f t="shared" si="9"/>
        <v>6.8999999999999999E-3</v>
      </c>
      <c r="J236" s="9"/>
    </row>
    <row r="237" spans="7:10" x14ac:dyDescent="0.25">
      <c r="G237">
        <f t="shared" si="10"/>
        <v>79</v>
      </c>
      <c r="H237">
        <v>235</v>
      </c>
      <c r="I237" s="9">
        <f t="shared" si="9"/>
        <v>6.3E-3</v>
      </c>
      <c r="J237" s="9"/>
    </row>
    <row r="238" spans="7:10" x14ac:dyDescent="0.25">
      <c r="G238">
        <f t="shared" si="10"/>
        <v>79</v>
      </c>
      <c r="H238">
        <v>236</v>
      </c>
      <c r="I238" s="9">
        <f t="shared" si="9"/>
        <v>6.3E-3</v>
      </c>
      <c r="J238" s="9"/>
    </row>
    <row r="239" spans="7:10" x14ac:dyDescent="0.25">
      <c r="G239">
        <f t="shared" si="10"/>
        <v>79</v>
      </c>
      <c r="H239">
        <v>237</v>
      </c>
      <c r="I239" s="9">
        <f t="shared" si="9"/>
        <v>6.3E-3</v>
      </c>
      <c r="J239" s="9"/>
    </row>
    <row r="240" spans="7:10" x14ac:dyDescent="0.25">
      <c r="G240">
        <f t="shared" si="10"/>
        <v>80</v>
      </c>
      <c r="H240">
        <v>238</v>
      </c>
      <c r="I240" s="9">
        <f t="shared" si="9"/>
        <v>6.3E-3</v>
      </c>
      <c r="J240" s="9"/>
    </row>
    <row r="241" spans="7:10" x14ac:dyDescent="0.25">
      <c r="G241">
        <f t="shared" si="10"/>
        <v>80</v>
      </c>
      <c r="H241">
        <v>239</v>
      </c>
      <c r="I241" s="9">
        <f t="shared" si="9"/>
        <v>6.3E-3</v>
      </c>
      <c r="J241" s="9"/>
    </row>
    <row r="242" spans="7:10" x14ac:dyDescent="0.25">
      <c r="G242">
        <f t="shared" si="10"/>
        <v>80</v>
      </c>
      <c r="H242">
        <v>240</v>
      </c>
      <c r="I242" s="9">
        <f t="shared" si="9"/>
        <v>6.3E-3</v>
      </c>
      <c r="J242" s="9"/>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K274"/>
  <sheetViews>
    <sheetView workbookViewId="0">
      <selection activeCell="E22" sqref="E22"/>
    </sheetView>
  </sheetViews>
  <sheetFormatPr defaultRowHeight="15" x14ac:dyDescent="0.25"/>
  <cols>
    <col min="4" max="4" width="13" bestFit="1" customWidth="1"/>
    <col min="5" max="5" width="12.5703125" bestFit="1" customWidth="1"/>
    <col min="6" max="7" width="10.42578125" bestFit="1" customWidth="1"/>
    <col min="8" max="8" width="10.140625" bestFit="1" customWidth="1"/>
    <col min="9" max="9" width="23.5703125" bestFit="1" customWidth="1"/>
    <col min="10" max="10" width="13.5703125" bestFit="1" customWidth="1"/>
  </cols>
  <sheetData>
    <row r="2" spans="4:11" x14ac:dyDescent="0.25">
      <c r="D2" t="s">
        <v>6</v>
      </c>
      <c r="E2" s="12">
        <v>6000000</v>
      </c>
    </row>
    <row r="3" spans="4:11" x14ac:dyDescent="0.25">
      <c r="D3" t="s">
        <v>7</v>
      </c>
      <c r="E3">
        <v>240</v>
      </c>
      <c r="F3" t="s">
        <v>8</v>
      </c>
      <c r="I3" t="s">
        <v>28</v>
      </c>
      <c r="J3" s="12">
        <f>E5*E3</f>
        <v>10559746.712538742</v>
      </c>
    </row>
    <row r="4" spans="4:11" x14ac:dyDescent="0.25">
      <c r="D4" t="s">
        <v>9</v>
      </c>
      <c r="E4" s="12">
        <f>MIN(2%*E2,100000)</f>
        <v>100000</v>
      </c>
      <c r="I4" s="16" t="s">
        <v>16</v>
      </c>
      <c r="J4" s="17">
        <f>VLOOKUP(E3,D8:I274,6,FALSE)</f>
        <v>6.8685039877891541E-9</v>
      </c>
      <c r="K4" s="16" t="s">
        <v>46</v>
      </c>
    </row>
    <row r="5" spans="4:11" x14ac:dyDescent="0.25">
      <c r="D5" s="13" t="s">
        <v>10</v>
      </c>
      <c r="E5" s="14">
        <v>43998.944635578089</v>
      </c>
      <c r="F5" s="16" t="s">
        <v>45</v>
      </c>
    </row>
    <row r="6" spans="4:11" x14ac:dyDescent="0.25">
      <c r="D6" s="16"/>
      <c r="E6" s="16" t="s">
        <v>37</v>
      </c>
      <c r="F6" s="16" t="s">
        <v>34</v>
      </c>
      <c r="G6" s="16" t="s">
        <v>33</v>
      </c>
      <c r="H6" s="16" t="s">
        <v>34</v>
      </c>
      <c r="I6" s="16" t="s">
        <v>34</v>
      </c>
      <c r="K6" s="16" t="s">
        <v>36</v>
      </c>
    </row>
    <row r="7" spans="4:11" x14ac:dyDescent="0.25">
      <c r="D7" t="s">
        <v>7</v>
      </c>
      <c r="E7" t="s">
        <v>14</v>
      </c>
      <c r="F7" t="s">
        <v>11</v>
      </c>
      <c r="G7" t="s">
        <v>12</v>
      </c>
      <c r="H7" t="s">
        <v>13</v>
      </c>
      <c r="I7" t="s">
        <v>15</v>
      </c>
      <c r="K7" s="16" t="s">
        <v>52</v>
      </c>
    </row>
    <row r="8" spans="4:11" x14ac:dyDescent="0.25">
      <c r="D8">
        <v>1</v>
      </c>
      <c r="E8" s="15">
        <f>IF(D8="","",E2)</f>
        <v>6000000</v>
      </c>
      <c r="F8" s="15">
        <f>IF(D8="","",$E$5)</f>
        <v>43998.944635578089</v>
      </c>
      <c r="G8" s="15">
        <f>IF(D8="","",E8*'Q1 (i)'!I3)</f>
        <v>16800</v>
      </c>
      <c r="H8" s="15">
        <f>IF(D8="","",F8-G8)</f>
        <v>27198.944635578089</v>
      </c>
      <c r="I8" s="15">
        <f>IF(D8="","",E8-H8)</f>
        <v>5972801.0553644216</v>
      </c>
    </row>
    <row r="9" spans="4:11" x14ac:dyDescent="0.25">
      <c r="D9">
        <f>IF(D8&lt;$E$3,D8+1,"")</f>
        <v>2</v>
      </c>
      <c r="E9" s="15">
        <f>IF(D9="","",I8)</f>
        <v>5972801.0553644216</v>
      </c>
      <c r="F9" s="15">
        <f t="shared" ref="F9:F72" si="0">IF(D9="","",$E$5)</f>
        <v>43998.944635578089</v>
      </c>
      <c r="G9" s="15">
        <f>IF(D9="","",E9*'Q1 (i)'!I4)</f>
        <v>16723.84295502038</v>
      </c>
      <c r="H9" s="15">
        <f t="shared" ref="H9:H72" si="1">IF(D9="","",F9-G9)</f>
        <v>27275.101680557709</v>
      </c>
      <c r="I9" s="15">
        <f t="shared" ref="I9:I72" si="2">IF(D9="","",E9-H9)</f>
        <v>5945525.9536838643</v>
      </c>
    </row>
    <row r="10" spans="4:11" x14ac:dyDescent="0.25">
      <c r="D10">
        <f t="shared" ref="D10:D73" si="3">IF(D9&lt;$E$3,D9+1,"")</f>
        <v>3</v>
      </c>
      <c r="E10" s="15">
        <f t="shared" ref="E10:E73" si="4">IF(D10="","",I9)</f>
        <v>5945525.9536838643</v>
      </c>
      <c r="F10" s="15">
        <f t="shared" si="0"/>
        <v>43998.944635578089</v>
      </c>
      <c r="G10" s="15">
        <f>IF(D10="","",E10*'Q1 (i)'!I5)</f>
        <v>16647.472670314819</v>
      </c>
      <c r="H10" s="15">
        <f t="shared" si="1"/>
        <v>27351.47196526327</v>
      </c>
      <c r="I10" s="15">
        <f t="shared" si="2"/>
        <v>5918174.4817186007</v>
      </c>
    </row>
    <row r="11" spans="4:11" x14ac:dyDescent="0.25">
      <c r="D11">
        <f t="shared" si="3"/>
        <v>4</v>
      </c>
      <c r="E11" s="15">
        <f t="shared" si="4"/>
        <v>5918174.4817186007</v>
      </c>
      <c r="F11" s="15">
        <f t="shared" si="0"/>
        <v>43998.944635578089</v>
      </c>
      <c r="G11" s="15">
        <f>IF(D11="","",E11*'Q1 (i)'!I6)</f>
        <v>18346.340893327662</v>
      </c>
      <c r="H11" s="15">
        <f t="shared" si="1"/>
        <v>25652.603742250427</v>
      </c>
      <c r="I11" s="15">
        <f t="shared" si="2"/>
        <v>5892521.8779763505</v>
      </c>
    </row>
    <row r="12" spans="4:11" x14ac:dyDescent="0.25">
      <c r="D12">
        <f t="shared" si="3"/>
        <v>5</v>
      </c>
      <c r="E12" s="15">
        <f t="shared" si="4"/>
        <v>5892521.8779763505</v>
      </c>
      <c r="F12" s="15">
        <f t="shared" si="0"/>
        <v>43998.944635578089</v>
      </c>
      <c r="G12" s="15">
        <f>IF(D12="","",E12*'Q1 (i)'!I7)</f>
        <v>18266.817821726687</v>
      </c>
      <c r="H12" s="15">
        <f t="shared" si="1"/>
        <v>25732.126813851402</v>
      </c>
      <c r="I12" s="15">
        <f t="shared" si="2"/>
        <v>5866789.7511624992</v>
      </c>
    </row>
    <row r="13" spans="4:11" x14ac:dyDescent="0.25">
      <c r="D13">
        <f t="shared" si="3"/>
        <v>6</v>
      </c>
      <c r="E13" s="15">
        <f t="shared" si="4"/>
        <v>5866789.7511624992</v>
      </c>
      <c r="F13" s="15">
        <f t="shared" si="0"/>
        <v>43998.944635578089</v>
      </c>
      <c r="G13" s="15">
        <f>IF(D13="","",E13*'Q1 (i)'!I8)</f>
        <v>18187.048228603748</v>
      </c>
      <c r="H13" s="15">
        <f t="shared" si="1"/>
        <v>25811.896406974342</v>
      </c>
      <c r="I13" s="15">
        <f t="shared" si="2"/>
        <v>5840977.8547555245</v>
      </c>
    </row>
    <row r="14" spans="4:11" x14ac:dyDescent="0.25">
      <c r="D14">
        <f t="shared" si="3"/>
        <v>7</v>
      </c>
      <c r="E14" s="15">
        <f t="shared" si="4"/>
        <v>5840977.8547555245</v>
      </c>
      <c r="F14" s="15">
        <f t="shared" si="0"/>
        <v>43998.944635578089</v>
      </c>
      <c r="G14" s="15">
        <f>IF(D14="","",E14*'Q1 (i)'!I9)</f>
        <v>19859.324706168783</v>
      </c>
      <c r="H14" s="15">
        <f t="shared" si="1"/>
        <v>24139.619929409306</v>
      </c>
      <c r="I14" s="15">
        <f t="shared" si="2"/>
        <v>5816838.234826115</v>
      </c>
    </row>
    <row r="15" spans="4:11" x14ac:dyDescent="0.25">
      <c r="D15">
        <f t="shared" si="3"/>
        <v>8</v>
      </c>
      <c r="E15" s="15">
        <f t="shared" si="4"/>
        <v>5816838.234826115</v>
      </c>
      <c r="F15" s="15">
        <f t="shared" si="0"/>
        <v>43998.944635578089</v>
      </c>
      <c r="G15" s="15">
        <f>IF(D15="","",E15*'Q1 (i)'!I10)</f>
        <v>19777.249998408788</v>
      </c>
      <c r="H15" s="15">
        <f t="shared" si="1"/>
        <v>24221.694637169301</v>
      </c>
      <c r="I15" s="15">
        <f t="shared" si="2"/>
        <v>5792616.5401889458</v>
      </c>
    </row>
    <row r="16" spans="4:11" x14ac:dyDescent="0.25">
      <c r="D16">
        <f t="shared" si="3"/>
        <v>9</v>
      </c>
      <c r="E16" s="15">
        <f t="shared" si="4"/>
        <v>5792616.5401889458</v>
      </c>
      <c r="F16" s="15">
        <f t="shared" si="0"/>
        <v>43998.944635578089</v>
      </c>
      <c r="G16" s="15">
        <f>IF(D16="","",E16*'Q1 (i)'!I11)</f>
        <v>19694.896236642413</v>
      </c>
      <c r="H16" s="15">
        <f t="shared" si="1"/>
        <v>24304.048398935676</v>
      </c>
      <c r="I16" s="15">
        <f t="shared" si="2"/>
        <v>5768312.4917900106</v>
      </c>
    </row>
    <row r="17" spans="4:9" x14ac:dyDescent="0.25">
      <c r="D17">
        <f t="shared" si="3"/>
        <v>10</v>
      </c>
      <c r="E17" s="15">
        <f t="shared" si="4"/>
        <v>5768312.4917900106</v>
      </c>
      <c r="F17" s="15">
        <f t="shared" si="0"/>
        <v>43998.944635578089</v>
      </c>
      <c r="G17" s="15">
        <f>IF(D17="","",E17*'Q1 (i)'!I12)</f>
        <v>20765.924970444037</v>
      </c>
      <c r="H17" s="15">
        <f t="shared" si="1"/>
        <v>23233.019665134052</v>
      </c>
      <c r="I17" s="15">
        <f t="shared" si="2"/>
        <v>5745079.4721248765</v>
      </c>
    </row>
    <row r="18" spans="4:9" x14ac:dyDescent="0.25">
      <c r="D18">
        <f t="shared" si="3"/>
        <v>11</v>
      </c>
      <c r="E18" s="15">
        <f t="shared" si="4"/>
        <v>5745079.4721248765</v>
      </c>
      <c r="F18" s="15">
        <f t="shared" si="0"/>
        <v>43998.944635578089</v>
      </c>
      <c r="G18" s="15">
        <f>IF(D18="","",E18*'Q1 (i)'!I13)</f>
        <v>20682.286099649555</v>
      </c>
      <c r="H18" s="15">
        <f t="shared" si="1"/>
        <v>23316.658535928535</v>
      </c>
      <c r="I18" s="15">
        <f t="shared" si="2"/>
        <v>5721762.813588948</v>
      </c>
    </row>
    <row r="19" spans="4:9" x14ac:dyDescent="0.25">
      <c r="D19">
        <f t="shared" si="3"/>
        <v>12</v>
      </c>
      <c r="E19" s="15">
        <f t="shared" si="4"/>
        <v>5721762.813588948</v>
      </c>
      <c r="F19" s="15">
        <f t="shared" si="0"/>
        <v>43998.944635578089</v>
      </c>
      <c r="G19" s="15">
        <f>IF(D19="","",E19*'Q1 (i)'!I14)</f>
        <v>20598.346128920213</v>
      </c>
      <c r="H19" s="15">
        <f t="shared" si="1"/>
        <v>23400.598506657876</v>
      </c>
      <c r="I19" s="15">
        <f t="shared" si="2"/>
        <v>5698362.2150822897</v>
      </c>
    </row>
    <row r="20" spans="4:9" x14ac:dyDescent="0.25">
      <c r="D20">
        <f t="shared" si="3"/>
        <v>13</v>
      </c>
      <c r="E20" s="15">
        <f t="shared" si="4"/>
        <v>5698362.2150822897</v>
      </c>
      <c r="F20" s="15">
        <f t="shared" si="0"/>
        <v>43998.944635578089</v>
      </c>
      <c r="G20" s="15">
        <f>IF(D20="","",E20*'Q1 (i)'!I15)</f>
        <v>21653.7764173127</v>
      </c>
      <c r="H20" s="15">
        <f t="shared" si="1"/>
        <v>22345.168218265389</v>
      </c>
      <c r="I20" s="15">
        <f t="shared" si="2"/>
        <v>5676017.0468640244</v>
      </c>
    </row>
    <row r="21" spans="4:9" x14ac:dyDescent="0.25">
      <c r="D21">
        <f t="shared" si="3"/>
        <v>14</v>
      </c>
      <c r="E21" s="15">
        <f t="shared" si="4"/>
        <v>5676017.0468640244</v>
      </c>
      <c r="F21" s="15">
        <f t="shared" si="0"/>
        <v>43998.944635578089</v>
      </c>
      <c r="G21" s="15">
        <f>IF(D21="","",E21*'Q1 (i)'!I16)</f>
        <v>21568.864778083291</v>
      </c>
      <c r="H21" s="15">
        <f t="shared" si="1"/>
        <v>22430.079857494798</v>
      </c>
      <c r="I21" s="15">
        <f t="shared" si="2"/>
        <v>5653586.9670065297</v>
      </c>
    </row>
    <row r="22" spans="4:9" x14ac:dyDescent="0.25">
      <c r="D22">
        <f t="shared" si="3"/>
        <v>15</v>
      </c>
      <c r="E22" s="15">
        <f t="shared" si="4"/>
        <v>5653586.9670065297</v>
      </c>
      <c r="F22" s="15">
        <f t="shared" si="0"/>
        <v>43998.944635578089</v>
      </c>
      <c r="G22" s="15">
        <f>IF(D22="","",E22*'Q1 (i)'!I17)</f>
        <v>21483.630474624813</v>
      </c>
      <c r="H22" s="15">
        <f t="shared" si="1"/>
        <v>22515.314160953276</v>
      </c>
      <c r="I22" s="15">
        <f t="shared" si="2"/>
        <v>5631071.6528455764</v>
      </c>
    </row>
    <row r="23" spans="4:9" x14ac:dyDescent="0.25">
      <c r="D23">
        <f t="shared" si="3"/>
        <v>16</v>
      </c>
      <c r="E23" s="15">
        <f t="shared" si="4"/>
        <v>5631071.6528455764</v>
      </c>
      <c r="F23" s="15">
        <f t="shared" si="0"/>
        <v>43998.944635578089</v>
      </c>
      <c r="G23" s="15">
        <f>IF(D23="","",E23*'Q1 (i)'!I18)</f>
        <v>22524.286611382307</v>
      </c>
      <c r="H23" s="15">
        <f t="shared" si="1"/>
        <v>21474.658024195782</v>
      </c>
      <c r="I23" s="15">
        <f t="shared" si="2"/>
        <v>5609596.9948213808</v>
      </c>
    </row>
    <row r="24" spans="4:9" x14ac:dyDescent="0.25">
      <c r="D24">
        <f t="shared" si="3"/>
        <v>17</v>
      </c>
      <c r="E24" s="15">
        <f t="shared" si="4"/>
        <v>5609596.9948213808</v>
      </c>
      <c r="F24" s="15">
        <f t="shared" si="0"/>
        <v>43998.944635578089</v>
      </c>
      <c r="G24" s="15">
        <f>IF(D24="","",E24*'Q1 (i)'!I19)</f>
        <v>22438.387979285522</v>
      </c>
      <c r="H24" s="15">
        <f t="shared" si="1"/>
        <v>21560.556656292567</v>
      </c>
      <c r="I24" s="15">
        <f t="shared" si="2"/>
        <v>5588036.4381650882</v>
      </c>
    </row>
    <row r="25" spans="4:9" x14ac:dyDescent="0.25">
      <c r="D25">
        <f t="shared" si="3"/>
        <v>18</v>
      </c>
      <c r="E25" s="15">
        <f t="shared" si="4"/>
        <v>5588036.4381650882</v>
      </c>
      <c r="F25" s="15">
        <f t="shared" si="0"/>
        <v>43998.944635578089</v>
      </c>
      <c r="G25" s="15">
        <f>IF(D25="","",E25*'Q1 (i)'!I20)</f>
        <v>22352.145752660352</v>
      </c>
      <c r="H25" s="15">
        <f t="shared" si="1"/>
        <v>21646.798882917738</v>
      </c>
      <c r="I25" s="15">
        <f t="shared" si="2"/>
        <v>5566389.6392821707</v>
      </c>
    </row>
    <row r="26" spans="4:9" x14ac:dyDescent="0.25">
      <c r="D26">
        <f t="shared" si="3"/>
        <v>19</v>
      </c>
      <c r="E26" s="15">
        <f t="shared" si="4"/>
        <v>5566389.6392821707</v>
      </c>
      <c r="F26" s="15">
        <f t="shared" si="0"/>
        <v>43998.944635578089</v>
      </c>
      <c r="G26" s="15">
        <f>IF(D26="","",E26*'Q1 (i)'!I21)</f>
        <v>22822.197521056903</v>
      </c>
      <c r="H26" s="15">
        <f t="shared" si="1"/>
        <v>21176.747114521186</v>
      </c>
      <c r="I26" s="15">
        <f t="shared" si="2"/>
        <v>5545212.8921676492</v>
      </c>
    </row>
    <row r="27" spans="4:9" x14ac:dyDescent="0.25">
      <c r="D27">
        <f t="shared" si="3"/>
        <v>20</v>
      </c>
      <c r="E27" s="15">
        <f t="shared" si="4"/>
        <v>5545212.8921676492</v>
      </c>
      <c r="F27" s="15">
        <f t="shared" si="0"/>
        <v>43998.944635578089</v>
      </c>
      <c r="G27" s="15">
        <f>IF(D27="","",E27*'Q1 (i)'!I22)</f>
        <v>22735.372857887363</v>
      </c>
      <c r="H27" s="15">
        <f t="shared" si="1"/>
        <v>21263.571777690726</v>
      </c>
      <c r="I27" s="15">
        <f t="shared" si="2"/>
        <v>5523949.3203899581</v>
      </c>
    </row>
    <row r="28" spans="4:9" x14ac:dyDescent="0.25">
      <c r="D28">
        <f t="shared" si="3"/>
        <v>21</v>
      </c>
      <c r="E28" s="15">
        <f t="shared" si="4"/>
        <v>5523949.3203899581</v>
      </c>
      <c r="F28" s="15">
        <f t="shared" si="0"/>
        <v>43998.944635578089</v>
      </c>
      <c r="G28" s="15">
        <f>IF(D28="","",E28*'Q1 (i)'!I23)</f>
        <v>22648.192213598832</v>
      </c>
      <c r="H28" s="15">
        <f t="shared" si="1"/>
        <v>21350.752421979258</v>
      </c>
      <c r="I28" s="15">
        <f t="shared" si="2"/>
        <v>5502598.5679679792</v>
      </c>
    </row>
    <row r="29" spans="4:9" x14ac:dyDescent="0.25">
      <c r="D29">
        <f t="shared" si="3"/>
        <v>22</v>
      </c>
      <c r="E29" s="15">
        <f t="shared" si="4"/>
        <v>5502598.5679679792</v>
      </c>
      <c r="F29" s="15">
        <f t="shared" si="0"/>
        <v>43998.944635578089</v>
      </c>
      <c r="G29" s="15">
        <f>IF(D29="","",E29*'Q1 (i)'!I24)</f>
        <v>23661.173842262309</v>
      </c>
      <c r="H29" s="15">
        <f t="shared" si="1"/>
        <v>20337.77079331578</v>
      </c>
      <c r="I29" s="15">
        <f t="shared" si="2"/>
        <v>5482260.7971746633</v>
      </c>
    </row>
    <row r="30" spans="4:9" x14ac:dyDescent="0.25">
      <c r="D30">
        <f t="shared" si="3"/>
        <v>23</v>
      </c>
      <c r="E30" s="15">
        <f t="shared" si="4"/>
        <v>5482260.7971746633</v>
      </c>
      <c r="F30" s="15">
        <f t="shared" si="0"/>
        <v>43998.944635578089</v>
      </c>
      <c r="G30" s="15">
        <f>IF(D30="","",E30*'Q1 (i)'!I25)</f>
        <v>23573.721427851051</v>
      </c>
      <c r="H30" s="15">
        <f t="shared" si="1"/>
        <v>20425.223207727038</v>
      </c>
      <c r="I30" s="15">
        <f t="shared" si="2"/>
        <v>5461835.5739669362</v>
      </c>
    </row>
    <row r="31" spans="4:9" x14ac:dyDescent="0.25">
      <c r="D31">
        <f t="shared" si="3"/>
        <v>24</v>
      </c>
      <c r="E31" s="15">
        <f t="shared" si="4"/>
        <v>5461835.5739669362</v>
      </c>
      <c r="F31" s="15">
        <f t="shared" si="0"/>
        <v>43998.944635578089</v>
      </c>
      <c r="G31" s="15">
        <f>IF(D31="","",E31*'Q1 (i)'!I26)</f>
        <v>23485.892968057826</v>
      </c>
      <c r="H31" s="15">
        <f t="shared" si="1"/>
        <v>20513.051667520263</v>
      </c>
      <c r="I31" s="15">
        <f t="shared" si="2"/>
        <v>5441322.5222994164</v>
      </c>
    </row>
    <row r="32" spans="4:9" x14ac:dyDescent="0.25">
      <c r="D32">
        <f t="shared" si="3"/>
        <v>25</v>
      </c>
      <c r="E32" s="15">
        <f t="shared" si="4"/>
        <v>5441322.5222994164</v>
      </c>
      <c r="F32" s="15">
        <f t="shared" si="0"/>
        <v>43998.944635578089</v>
      </c>
      <c r="G32" s="15">
        <f>IF(D32="","",E32*'Q1 (i)'!I27)</f>
        <v>24485.951350347372</v>
      </c>
      <c r="H32" s="15">
        <f t="shared" si="1"/>
        <v>19512.993285230717</v>
      </c>
      <c r="I32" s="15">
        <f t="shared" si="2"/>
        <v>5421809.529014186</v>
      </c>
    </row>
    <row r="33" spans="4:9" x14ac:dyDescent="0.25">
      <c r="D33">
        <f t="shared" si="3"/>
        <v>26</v>
      </c>
      <c r="E33" s="15">
        <f t="shared" si="4"/>
        <v>5421809.529014186</v>
      </c>
      <c r="F33" s="15">
        <f t="shared" si="0"/>
        <v>43998.944635578089</v>
      </c>
      <c r="G33" s="15">
        <f>IF(D33="","",E33*'Q1 (i)'!I28)</f>
        <v>24398.142880563835</v>
      </c>
      <c r="H33" s="15">
        <f t="shared" si="1"/>
        <v>19600.801755014254</v>
      </c>
      <c r="I33" s="15">
        <f t="shared" si="2"/>
        <v>5402208.7272591721</v>
      </c>
    </row>
    <row r="34" spans="4:9" x14ac:dyDescent="0.25">
      <c r="D34">
        <f t="shared" si="3"/>
        <v>27</v>
      </c>
      <c r="E34" s="15">
        <f t="shared" si="4"/>
        <v>5402208.7272591721</v>
      </c>
      <c r="F34" s="15">
        <f t="shared" si="0"/>
        <v>43998.944635578089</v>
      </c>
      <c r="G34" s="15">
        <f>IF(D34="","",E34*'Q1 (i)'!I29)</f>
        <v>24309.939272666274</v>
      </c>
      <c r="H34" s="15">
        <f t="shared" si="1"/>
        <v>19689.005362911816</v>
      </c>
      <c r="I34" s="15">
        <f t="shared" si="2"/>
        <v>5382519.72189626</v>
      </c>
    </row>
    <row r="35" spans="4:9" x14ac:dyDescent="0.25">
      <c r="D35">
        <f t="shared" si="3"/>
        <v>28</v>
      </c>
      <c r="E35" s="15">
        <f t="shared" si="4"/>
        <v>5382519.72189626</v>
      </c>
      <c r="F35" s="15">
        <f t="shared" si="0"/>
        <v>43998.944635578089</v>
      </c>
      <c r="G35" s="15">
        <f>IF(D35="","",E35*'Q1 (i)'!I30)</f>
        <v>25297.842692912422</v>
      </c>
      <c r="H35" s="15">
        <f t="shared" si="1"/>
        <v>18701.101942665668</v>
      </c>
      <c r="I35" s="15">
        <f t="shared" si="2"/>
        <v>5363818.6199535942</v>
      </c>
    </row>
    <row r="36" spans="4:9" x14ac:dyDescent="0.25">
      <c r="D36">
        <f t="shared" si="3"/>
        <v>29</v>
      </c>
      <c r="E36" s="15">
        <f t="shared" si="4"/>
        <v>5363818.6199535942</v>
      </c>
      <c r="F36" s="15">
        <f t="shared" si="0"/>
        <v>43998.944635578089</v>
      </c>
      <c r="G36" s="15">
        <f>IF(D36="","",E36*'Q1 (i)'!I31)</f>
        <v>25209.947513781895</v>
      </c>
      <c r="H36" s="15">
        <f t="shared" si="1"/>
        <v>18788.997121796194</v>
      </c>
      <c r="I36" s="15">
        <f t="shared" si="2"/>
        <v>5345029.6228317982</v>
      </c>
    </row>
    <row r="37" spans="4:9" x14ac:dyDescent="0.25">
      <c r="D37">
        <f t="shared" si="3"/>
        <v>30</v>
      </c>
      <c r="E37" s="15">
        <f t="shared" si="4"/>
        <v>5345029.6228317982</v>
      </c>
      <c r="F37" s="15">
        <f t="shared" si="0"/>
        <v>43998.944635578089</v>
      </c>
      <c r="G37" s="15">
        <f>IF(D37="","",E37*'Q1 (i)'!I32)</f>
        <v>25121.639227309453</v>
      </c>
      <c r="H37" s="15">
        <f t="shared" si="1"/>
        <v>18877.305408268636</v>
      </c>
      <c r="I37" s="15">
        <f t="shared" si="2"/>
        <v>5326152.3174235299</v>
      </c>
    </row>
    <row r="38" spans="4:9" x14ac:dyDescent="0.25">
      <c r="D38">
        <f t="shared" si="3"/>
        <v>31</v>
      </c>
      <c r="E38" s="15">
        <f t="shared" si="4"/>
        <v>5326152.3174235299</v>
      </c>
      <c r="F38" s="15">
        <f t="shared" si="0"/>
        <v>43998.944635578089</v>
      </c>
      <c r="G38" s="15">
        <f>IF(D38="","",E38*'Q1 (i)'!I33)</f>
        <v>25565.53112363294</v>
      </c>
      <c r="H38" s="15">
        <f t="shared" si="1"/>
        <v>18433.413511945149</v>
      </c>
      <c r="I38" s="15">
        <f t="shared" si="2"/>
        <v>5307718.903911585</v>
      </c>
    </row>
    <row r="39" spans="4:9" x14ac:dyDescent="0.25">
      <c r="D39">
        <f t="shared" si="3"/>
        <v>32</v>
      </c>
      <c r="E39" s="15">
        <f t="shared" si="4"/>
        <v>5307718.903911585</v>
      </c>
      <c r="F39" s="15">
        <f t="shared" si="0"/>
        <v>43998.944635578089</v>
      </c>
      <c r="G39" s="15">
        <f>IF(D39="","",E39*'Q1 (i)'!I34)</f>
        <v>25477.050738775604</v>
      </c>
      <c r="H39" s="15">
        <f t="shared" si="1"/>
        <v>18521.893896802485</v>
      </c>
      <c r="I39" s="15">
        <f t="shared" si="2"/>
        <v>5289197.0100147827</v>
      </c>
    </row>
    <row r="40" spans="4:9" x14ac:dyDescent="0.25">
      <c r="D40">
        <f t="shared" si="3"/>
        <v>33</v>
      </c>
      <c r="E40" s="15">
        <f t="shared" si="4"/>
        <v>5289197.0100147827</v>
      </c>
      <c r="F40" s="15">
        <f t="shared" si="0"/>
        <v>43998.944635578089</v>
      </c>
      <c r="G40" s="15">
        <f>IF(D40="","",E40*'Q1 (i)'!I35)</f>
        <v>25388.145648070953</v>
      </c>
      <c r="H40" s="15">
        <f t="shared" si="1"/>
        <v>18610.798987507136</v>
      </c>
      <c r="I40" s="15">
        <f t="shared" si="2"/>
        <v>5270586.2110272758</v>
      </c>
    </row>
    <row r="41" spans="4:9" x14ac:dyDescent="0.25">
      <c r="D41">
        <f t="shared" si="3"/>
        <v>34</v>
      </c>
      <c r="E41" s="15">
        <f t="shared" si="4"/>
        <v>5270586.2110272758</v>
      </c>
      <c r="F41" s="15">
        <f t="shared" si="0"/>
        <v>43998.944635578089</v>
      </c>
      <c r="G41" s="15">
        <f>IF(D41="","",E41*'Q1 (i)'!I36)</f>
        <v>26352.931055136378</v>
      </c>
      <c r="H41" s="15">
        <f t="shared" si="1"/>
        <v>17646.013580441711</v>
      </c>
      <c r="I41" s="15">
        <f t="shared" si="2"/>
        <v>5252940.1974468343</v>
      </c>
    </row>
    <row r="42" spans="4:9" x14ac:dyDescent="0.25">
      <c r="D42">
        <f t="shared" si="3"/>
        <v>35</v>
      </c>
      <c r="E42" s="15">
        <f t="shared" si="4"/>
        <v>5252940.1974468343</v>
      </c>
      <c r="F42" s="15">
        <f t="shared" si="0"/>
        <v>43998.944635578089</v>
      </c>
      <c r="G42" s="15">
        <f>IF(D42="","",E42*'Q1 (i)'!I37)</f>
        <v>26264.700987234173</v>
      </c>
      <c r="H42" s="15">
        <f t="shared" si="1"/>
        <v>17734.243648343916</v>
      </c>
      <c r="I42" s="15">
        <f t="shared" si="2"/>
        <v>5235205.9537984906</v>
      </c>
    </row>
    <row r="43" spans="4:9" x14ac:dyDescent="0.25">
      <c r="D43">
        <f t="shared" si="3"/>
        <v>36</v>
      </c>
      <c r="E43" s="15">
        <f t="shared" si="4"/>
        <v>5235205.9537984906</v>
      </c>
      <c r="F43" s="15">
        <f t="shared" si="0"/>
        <v>43998.944635578089</v>
      </c>
      <c r="G43" s="15">
        <f>IF(D43="","",E43*'Q1 (i)'!I38)</f>
        <v>26176.029768992452</v>
      </c>
      <c r="H43" s="15">
        <f t="shared" si="1"/>
        <v>17822.914866585637</v>
      </c>
      <c r="I43" s="15">
        <f t="shared" si="2"/>
        <v>5217383.0389319053</v>
      </c>
    </row>
    <row r="44" spans="4:9" x14ac:dyDescent="0.25">
      <c r="D44">
        <f t="shared" si="3"/>
        <v>37</v>
      </c>
      <c r="E44" s="15">
        <f t="shared" si="4"/>
        <v>5217383.0389319053</v>
      </c>
      <c r="F44" s="15">
        <f t="shared" si="0"/>
        <v>43998.944635578089</v>
      </c>
      <c r="G44" s="15">
        <f>IF(D44="","",E44*'Q1 (i)'!I39)</f>
        <v>26608.653498552718</v>
      </c>
      <c r="H44" s="15">
        <f t="shared" si="1"/>
        <v>17390.291137025371</v>
      </c>
      <c r="I44" s="15">
        <f t="shared" si="2"/>
        <v>5199992.7477948796</v>
      </c>
    </row>
    <row r="45" spans="4:9" x14ac:dyDescent="0.25">
      <c r="D45">
        <f t="shared" si="3"/>
        <v>38</v>
      </c>
      <c r="E45" s="15">
        <f t="shared" si="4"/>
        <v>5199992.7477948796</v>
      </c>
      <c r="F45" s="15">
        <f t="shared" si="0"/>
        <v>43998.944635578089</v>
      </c>
      <c r="G45" s="15">
        <f>IF(D45="","",E45*'Q1 (i)'!I40)</f>
        <v>26519.963013753888</v>
      </c>
      <c r="H45" s="15">
        <f t="shared" si="1"/>
        <v>17478.981621824201</v>
      </c>
      <c r="I45" s="15">
        <f t="shared" si="2"/>
        <v>5182513.7661730554</v>
      </c>
    </row>
    <row r="46" spans="4:9" x14ac:dyDescent="0.25">
      <c r="D46">
        <f t="shared" si="3"/>
        <v>39</v>
      </c>
      <c r="E46" s="15">
        <f t="shared" si="4"/>
        <v>5182513.7661730554</v>
      </c>
      <c r="F46" s="15">
        <f t="shared" si="0"/>
        <v>43998.944635578089</v>
      </c>
      <c r="G46" s="15">
        <f>IF(D46="","",E46*'Q1 (i)'!I41)</f>
        <v>26430.820207482586</v>
      </c>
      <c r="H46" s="15">
        <f t="shared" si="1"/>
        <v>17568.124428095503</v>
      </c>
      <c r="I46" s="15">
        <f t="shared" si="2"/>
        <v>5164945.6417449601</v>
      </c>
    </row>
    <row r="47" spans="4:9" x14ac:dyDescent="0.25">
      <c r="D47">
        <f t="shared" si="3"/>
        <v>40</v>
      </c>
      <c r="E47" s="15">
        <f t="shared" si="4"/>
        <v>5164945.6417449601</v>
      </c>
      <c r="F47" s="15">
        <f t="shared" si="0"/>
        <v>43998.944635578089</v>
      </c>
      <c r="G47" s="15">
        <f>IF(D47="","",E47*'Q1 (i)'!I42)</f>
        <v>26857.717337073791</v>
      </c>
      <c r="H47" s="15">
        <f t="shared" si="1"/>
        <v>17141.227298504298</v>
      </c>
      <c r="I47" s="15">
        <f t="shared" si="2"/>
        <v>5147804.4144464554</v>
      </c>
    </row>
    <row r="48" spans="4:9" x14ac:dyDescent="0.25">
      <c r="D48">
        <f t="shared" si="3"/>
        <v>41</v>
      </c>
      <c r="E48" s="15">
        <f t="shared" si="4"/>
        <v>5147804.4144464554</v>
      </c>
      <c r="F48" s="15">
        <f t="shared" si="0"/>
        <v>43998.944635578089</v>
      </c>
      <c r="G48" s="15">
        <f>IF(D48="","",E48*'Q1 (i)'!I43)</f>
        <v>26768.582955121568</v>
      </c>
      <c r="H48" s="15">
        <f t="shared" si="1"/>
        <v>17230.361680456521</v>
      </c>
      <c r="I48" s="15">
        <f t="shared" si="2"/>
        <v>5130574.052765999</v>
      </c>
    </row>
    <row r="49" spans="4:9" x14ac:dyDescent="0.25">
      <c r="D49">
        <f t="shared" si="3"/>
        <v>42</v>
      </c>
      <c r="E49" s="15">
        <f t="shared" si="4"/>
        <v>5130574.052765999</v>
      </c>
      <c r="F49" s="15">
        <f t="shared" si="0"/>
        <v>43998.944635578089</v>
      </c>
      <c r="G49" s="15">
        <f>IF(D49="","",E49*'Q1 (i)'!I44)</f>
        <v>26678.985074383192</v>
      </c>
      <c r="H49" s="15">
        <f t="shared" si="1"/>
        <v>17319.959561194897</v>
      </c>
      <c r="I49" s="15">
        <f t="shared" si="2"/>
        <v>5113254.0932048038</v>
      </c>
    </row>
    <row r="50" spans="4:9" x14ac:dyDescent="0.25">
      <c r="D50">
        <f t="shared" si="3"/>
        <v>43</v>
      </c>
      <c r="E50" s="15">
        <f t="shared" si="4"/>
        <v>5113254.0932048038</v>
      </c>
      <c r="F50" s="15">
        <f t="shared" si="0"/>
        <v>43998.944635578089</v>
      </c>
      <c r="G50" s="15">
        <f>IF(D50="","",E50*'Q1 (i)'!I45)</f>
        <v>26077.595875344501</v>
      </c>
      <c r="H50" s="15">
        <f t="shared" si="1"/>
        <v>17921.348760233588</v>
      </c>
      <c r="I50" s="15">
        <f t="shared" si="2"/>
        <v>5095332.7444445705</v>
      </c>
    </row>
    <row r="51" spans="4:9" x14ac:dyDescent="0.25">
      <c r="D51">
        <f t="shared" si="3"/>
        <v>44</v>
      </c>
      <c r="E51" s="15">
        <f t="shared" si="4"/>
        <v>5095332.7444445705</v>
      </c>
      <c r="F51" s="15">
        <f t="shared" si="0"/>
        <v>43998.944635578089</v>
      </c>
      <c r="G51" s="15">
        <f>IF(D51="","",E51*'Q1 (i)'!I46)</f>
        <v>25986.196996667313</v>
      </c>
      <c r="H51" s="15">
        <f t="shared" si="1"/>
        <v>18012.747638910776</v>
      </c>
      <c r="I51" s="15">
        <f t="shared" si="2"/>
        <v>5077319.9968056595</v>
      </c>
    </row>
    <row r="52" spans="4:9" x14ac:dyDescent="0.25">
      <c r="D52">
        <f t="shared" si="3"/>
        <v>45</v>
      </c>
      <c r="E52" s="15">
        <f t="shared" si="4"/>
        <v>5077319.9968056595</v>
      </c>
      <c r="F52" s="15">
        <f t="shared" si="0"/>
        <v>43998.944635578089</v>
      </c>
      <c r="G52" s="15">
        <f>IF(D52="","",E52*'Q1 (i)'!I47)</f>
        <v>25894.331983708864</v>
      </c>
      <c r="H52" s="15">
        <f t="shared" si="1"/>
        <v>18104.612651869225</v>
      </c>
      <c r="I52" s="15">
        <f t="shared" si="2"/>
        <v>5059215.3841537898</v>
      </c>
    </row>
    <row r="53" spans="4:9" x14ac:dyDescent="0.25">
      <c r="D53">
        <f t="shared" si="3"/>
        <v>46</v>
      </c>
      <c r="E53" s="15">
        <f t="shared" si="4"/>
        <v>5059215.3841537898</v>
      </c>
      <c r="F53" s="15">
        <f t="shared" si="0"/>
        <v>43998.944635578089</v>
      </c>
      <c r="G53" s="15">
        <f>IF(D53="","",E53*'Q1 (i)'!I48)</f>
        <v>26813.841536015087</v>
      </c>
      <c r="H53" s="15">
        <f t="shared" si="1"/>
        <v>17185.103099563003</v>
      </c>
      <c r="I53" s="15">
        <f t="shared" si="2"/>
        <v>5042030.2810542267</v>
      </c>
    </row>
    <row r="54" spans="4:9" x14ac:dyDescent="0.25">
      <c r="D54">
        <f t="shared" si="3"/>
        <v>47</v>
      </c>
      <c r="E54" s="15">
        <f t="shared" si="4"/>
        <v>5042030.2810542267</v>
      </c>
      <c r="F54" s="15">
        <f t="shared" si="0"/>
        <v>43998.944635578089</v>
      </c>
      <c r="G54" s="15">
        <f>IF(D54="","",E54*'Q1 (i)'!I49)</f>
        <v>26722.760489587403</v>
      </c>
      <c r="H54" s="15">
        <f t="shared" si="1"/>
        <v>17276.184145990686</v>
      </c>
      <c r="I54" s="15">
        <f t="shared" si="2"/>
        <v>5024754.0969082359</v>
      </c>
    </row>
    <row r="55" spans="4:9" x14ac:dyDescent="0.25">
      <c r="D55">
        <f t="shared" si="3"/>
        <v>48</v>
      </c>
      <c r="E55" s="15">
        <f t="shared" si="4"/>
        <v>5024754.0969082359</v>
      </c>
      <c r="F55" s="15">
        <f t="shared" si="0"/>
        <v>43998.944635578089</v>
      </c>
      <c r="G55" s="15">
        <f>IF(D55="","",E55*'Q1 (i)'!I50)</f>
        <v>26631.196713613652</v>
      </c>
      <c r="H55" s="15">
        <f t="shared" si="1"/>
        <v>17367.747921964437</v>
      </c>
      <c r="I55" s="15">
        <f t="shared" si="2"/>
        <v>5007386.3489862718</v>
      </c>
    </row>
    <row r="56" spans="4:9" x14ac:dyDescent="0.25">
      <c r="D56">
        <f t="shared" si="3"/>
        <v>49</v>
      </c>
      <c r="E56" s="15">
        <f t="shared" si="4"/>
        <v>5007386.3489862718</v>
      </c>
      <c r="F56" s="15">
        <f t="shared" si="0"/>
        <v>43998.944635578089</v>
      </c>
      <c r="G56" s="15">
        <f>IF(D56="","",E56*'Q1 (i)'!I51)</f>
        <v>27039.88628452587</v>
      </c>
      <c r="H56" s="15">
        <f t="shared" si="1"/>
        <v>16959.058351052219</v>
      </c>
      <c r="I56" s="15">
        <f t="shared" si="2"/>
        <v>4990427.2906352198</v>
      </c>
    </row>
    <row r="57" spans="4:9" x14ac:dyDescent="0.25">
      <c r="D57">
        <f t="shared" si="3"/>
        <v>50</v>
      </c>
      <c r="E57" s="15">
        <f t="shared" si="4"/>
        <v>4990427.2906352198</v>
      </c>
      <c r="F57" s="15">
        <f t="shared" si="0"/>
        <v>43998.944635578089</v>
      </c>
      <c r="G57" s="15">
        <f>IF(D57="","",E57*'Q1 (i)'!I52)</f>
        <v>26948.307369430189</v>
      </c>
      <c r="H57" s="15">
        <f t="shared" si="1"/>
        <v>17050.6372661479</v>
      </c>
      <c r="I57" s="15">
        <f t="shared" si="2"/>
        <v>4973376.6533690719</v>
      </c>
    </row>
    <row r="58" spans="4:9" x14ac:dyDescent="0.25">
      <c r="D58">
        <f t="shared" si="3"/>
        <v>51</v>
      </c>
      <c r="E58" s="15">
        <f t="shared" si="4"/>
        <v>4973376.6533690719</v>
      </c>
      <c r="F58" s="15">
        <f t="shared" si="0"/>
        <v>43998.944635578089</v>
      </c>
      <c r="G58" s="15">
        <f>IF(D58="","",E58*'Q1 (i)'!I53)</f>
        <v>26856.233928192989</v>
      </c>
      <c r="H58" s="15">
        <f t="shared" si="1"/>
        <v>17142.7107073851</v>
      </c>
      <c r="I58" s="15">
        <f t="shared" si="2"/>
        <v>4956233.9426616868</v>
      </c>
    </row>
    <row r="59" spans="4:9" x14ac:dyDescent="0.25">
      <c r="D59">
        <f t="shared" si="3"/>
        <v>52</v>
      </c>
      <c r="E59" s="15">
        <f t="shared" si="4"/>
        <v>4956233.9426616868</v>
      </c>
      <c r="F59" s="15">
        <f t="shared" si="0"/>
        <v>43998.944635578089</v>
      </c>
      <c r="G59" s="15">
        <f>IF(D59="","",E59*'Q1 (i)'!I54)</f>
        <v>28746.156867437781</v>
      </c>
      <c r="H59" s="15">
        <f t="shared" si="1"/>
        <v>15252.787768140308</v>
      </c>
      <c r="I59" s="15">
        <f t="shared" si="2"/>
        <v>4940981.1548935464</v>
      </c>
    </row>
    <row r="60" spans="4:9" x14ac:dyDescent="0.25">
      <c r="D60">
        <f t="shared" si="3"/>
        <v>53</v>
      </c>
      <c r="E60" s="15">
        <f t="shared" si="4"/>
        <v>4940981.1548935464</v>
      </c>
      <c r="F60" s="15">
        <f t="shared" si="0"/>
        <v>43998.944635578089</v>
      </c>
      <c r="G60" s="15">
        <f>IF(D60="","",E60*'Q1 (i)'!I55)</f>
        <v>28657.690698382568</v>
      </c>
      <c r="H60" s="15">
        <f t="shared" si="1"/>
        <v>15341.253937195521</v>
      </c>
      <c r="I60" s="15">
        <f t="shared" si="2"/>
        <v>4925639.9009563513</v>
      </c>
    </row>
    <row r="61" spans="4:9" x14ac:dyDescent="0.25">
      <c r="D61">
        <f t="shared" si="3"/>
        <v>54</v>
      </c>
      <c r="E61" s="15">
        <f t="shared" si="4"/>
        <v>4925639.9009563513</v>
      </c>
      <c r="F61" s="15">
        <f t="shared" si="0"/>
        <v>43998.944635578089</v>
      </c>
      <c r="G61" s="15">
        <f>IF(D61="","",E61*'Q1 (i)'!I56)</f>
        <v>28568.711425546837</v>
      </c>
      <c r="H61" s="15">
        <f t="shared" si="1"/>
        <v>15430.233210031252</v>
      </c>
      <c r="I61" s="15">
        <f t="shared" si="2"/>
        <v>4910209.6677463204</v>
      </c>
    </row>
    <row r="62" spans="4:9" x14ac:dyDescent="0.25">
      <c r="D62">
        <f t="shared" si="3"/>
        <v>55</v>
      </c>
      <c r="E62" s="15">
        <f t="shared" si="4"/>
        <v>4910209.6677463204</v>
      </c>
      <c r="F62" s="15">
        <f t="shared" si="0"/>
        <v>43998.944635578089</v>
      </c>
      <c r="G62" s="15">
        <f>IF(D62="","",E62*'Q1 (i)'!I57)</f>
        <v>32407.383807125716</v>
      </c>
      <c r="H62" s="15">
        <f t="shared" si="1"/>
        <v>11591.560828452373</v>
      </c>
      <c r="I62" s="15">
        <f t="shared" si="2"/>
        <v>4898618.1069178684</v>
      </c>
    </row>
    <row r="63" spans="4:9" x14ac:dyDescent="0.25">
      <c r="D63">
        <f t="shared" si="3"/>
        <v>56</v>
      </c>
      <c r="E63" s="15">
        <f t="shared" si="4"/>
        <v>4898618.1069178684</v>
      </c>
      <c r="F63" s="15">
        <f t="shared" si="0"/>
        <v>43998.944635578089</v>
      </c>
      <c r="G63" s="15">
        <f>IF(D63="","",E63*'Q1 (i)'!I58)</f>
        <v>32330.879505657929</v>
      </c>
      <c r="H63" s="15">
        <f t="shared" si="1"/>
        <v>11668.06512992016</v>
      </c>
      <c r="I63" s="15">
        <f t="shared" si="2"/>
        <v>4886950.0417879485</v>
      </c>
    </row>
    <row r="64" spans="4:9" x14ac:dyDescent="0.25">
      <c r="D64">
        <f t="shared" si="3"/>
        <v>57</v>
      </c>
      <c r="E64" s="15">
        <f t="shared" si="4"/>
        <v>4886950.0417879485</v>
      </c>
      <c r="F64" s="15">
        <f t="shared" si="0"/>
        <v>43998.944635578089</v>
      </c>
      <c r="G64" s="15">
        <f>IF(D64="","",E64*'Q1 (i)'!I59)</f>
        <v>32253.870275800458</v>
      </c>
      <c r="H64" s="15">
        <f t="shared" si="1"/>
        <v>11745.074359777631</v>
      </c>
      <c r="I64" s="15">
        <f t="shared" si="2"/>
        <v>4875204.9674281711</v>
      </c>
    </row>
    <row r="65" spans="4:9" x14ac:dyDescent="0.25">
      <c r="D65">
        <f t="shared" si="3"/>
        <v>58</v>
      </c>
      <c r="E65" s="15">
        <f t="shared" si="4"/>
        <v>4875204.9674281711</v>
      </c>
      <c r="F65" s="15">
        <f t="shared" si="0"/>
        <v>43998.944635578089</v>
      </c>
      <c r="G65" s="15">
        <f>IF(D65="","",E65*'Q1 (i)'!I60)</f>
        <v>35588.99626222565</v>
      </c>
      <c r="H65" s="15">
        <f t="shared" si="1"/>
        <v>8409.9483733524394</v>
      </c>
      <c r="I65" s="15">
        <f t="shared" si="2"/>
        <v>4866795.0190548189</v>
      </c>
    </row>
    <row r="66" spans="4:9" x14ac:dyDescent="0.25">
      <c r="D66">
        <f t="shared" si="3"/>
        <v>59</v>
      </c>
      <c r="E66" s="15">
        <f t="shared" si="4"/>
        <v>4866795.0190548189</v>
      </c>
      <c r="F66" s="15">
        <f t="shared" si="0"/>
        <v>43998.944635578089</v>
      </c>
      <c r="G66" s="15">
        <f>IF(D66="","",E66*'Q1 (i)'!I61)</f>
        <v>35527.603639100176</v>
      </c>
      <c r="H66" s="15">
        <f t="shared" si="1"/>
        <v>8471.340996477913</v>
      </c>
      <c r="I66" s="15">
        <f t="shared" si="2"/>
        <v>4858323.6780583411</v>
      </c>
    </row>
    <row r="67" spans="4:9" x14ac:dyDescent="0.25">
      <c r="D67">
        <f t="shared" si="3"/>
        <v>60</v>
      </c>
      <c r="E67" s="15">
        <f t="shared" si="4"/>
        <v>4858323.6780583411</v>
      </c>
      <c r="F67" s="15">
        <f t="shared" si="0"/>
        <v>43998.944635578089</v>
      </c>
      <c r="G67" s="15">
        <f>IF(D67="","",E67*'Q1 (i)'!I62)</f>
        <v>35465.762849825893</v>
      </c>
      <c r="H67" s="15">
        <f t="shared" si="1"/>
        <v>8533.1817857521964</v>
      </c>
      <c r="I67" s="15">
        <f t="shared" si="2"/>
        <v>4849790.4962725891</v>
      </c>
    </row>
    <row r="68" spans="4:9" x14ac:dyDescent="0.25">
      <c r="D68">
        <f t="shared" si="3"/>
        <v>61</v>
      </c>
      <c r="E68" s="15">
        <f t="shared" si="4"/>
        <v>4849790.4962725891</v>
      </c>
      <c r="F68" s="15">
        <f t="shared" si="0"/>
        <v>43998.944635578089</v>
      </c>
      <c r="G68" s="15">
        <f>IF(D68="","",E68*'Q1 (i)'!I63)</f>
        <v>35888.449672417162</v>
      </c>
      <c r="H68" s="15">
        <f t="shared" si="1"/>
        <v>8110.494963160927</v>
      </c>
      <c r="I68" s="15">
        <f t="shared" si="2"/>
        <v>4841680.0013094284</v>
      </c>
    </row>
    <row r="69" spans="4:9" x14ac:dyDescent="0.25">
      <c r="D69">
        <f t="shared" si="3"/>
        <v>62</v>
      </c>
      <c r="E69" s="15">
        <f t="shared" si="4"/>
        <v>4841680.0013094284</v>
      </c>
      <c r="F69" s="15">
        <f t="shared" si="0"/>
        <v>43998.944635578089</v>
      </c>
      <c r="G69" s="15">
        <f>IF(D69="","",E69*'Q1 (i)'!I64)</f>
        <v>35828.432009689772</v>
      </c>
      <c r="H69" s="15">
        <f t="shared" si="1"/>
        <v>8170.5126258883174</v>
      </c>
      <c r="I69" s="15">
        <f t="shared" si="2"/>
        <v>4833509.4886835404</v>
      </c>
    </row>
    <row r="70" spans="4:9" x14ac:dyDescent="0.25">
      <c r="D70">
        <f t="shared" si="3"/>
        <v>63</v>
      </c>
      <c r="E70" s="15">
        <f t="shared" si="4"/>
        <v>4833509.4886835404</v>
      </c>
      <c r="F70" s="15">
        <f t="shared" si="0"/>
        <v>43998.944635578089</v>
      </c>
      <c r="G70" s="15">
        <f>IF(D70="","",E70*'Q1 (i)'!I65)</f>
        <v>35767.970216258203</v>
      </c>
      <c r="H70" s="15">
        <f t="shared" si="1"/>
        <v>8230.9744193198858</v>
      </c>
      <c r="I70" s="15">
        <f t="shared" si="2"/>
        <v>4825278.5142642204</v>
      </c>
    </row>
    <row r="71" spans="4:9" x14ac:dyDescent="0.25">
      <c r="D71">
        <f t="shared" si="3"/>
        <v>64</v>
      </c>
      <c r="E71" s="15">
        <f t="shared" si="4"/>
        <v>4825278.5142642204</v>
      </c>
      <c r="F71" s="15">
        <f t="shared" si="0"/>
        <v>43998.944635578089</v>
      </c>
      <c r="G71" s="15">
        <f>IF(D71="","",E71*'Q1 (i)'!I66)</f>
        <v>34259.477451275969</v>
      </c>
      <c r="H71" s="15">
        <f t="shared" si="1"/>
        <v>9739.4671843021206</v>
      </c>
      <c r="I71" s="15">
        <f t="shared" si="2"/>
        <v>4815539.047079918</v>
      </c>
    </row>
    <row r="72" spans="4:9" x14ac:dyDescent="0.25">
      <c r="D72">
        <f t="shared" si="3"/>
        <v>65</v>
      </c>
      <c r="E72" s="15">
        <f t="shared" si="4"/>
        <v>4815539.047079918</v>
      </c>
      <c r="F72" s="15">
        <f t="shared" si="0"/>
        <v>43998.944635578089</v>
      </c>
      <c r="G72" s="15">
        <f>IF(D72="","",E72*'Q1 (i)'!I67)</f>
        <v>34190.327234267417</v>
      </c>
      <c r="H72" s="15">
        <f t="shared" si="1"/>
        <v>9808.617401310672</v>
      </c>
      <c r="I72" s="15">
        <f t="shared" si="2"/>
        <v>4805730.4296786077</v>
      </c>
    </row>
    <row r="73" spans="4:9" x14ac:dyDescent="0.25">
      <c r="D73">
        <f t="shared" si="3"/>
        <v>66</v>
      </c>
      <c r="E73" s="15">
        <f t="shared" si="4"/>
        <v>4805730.4296786077</v>
      </c>
      <c r="F73" s="15">
        <f t="shared" ref="F73:F136" si="5">IF(D73="","",$E$5)</f>
        <v>43998.944635578089</v>
      </c>
      <c r="G73" s="15">
        <f>IF(D73="","",E73*'Q1 (i)'!I68)</f>
        <v>34120.686050718119</v>
      </c>
      <c r="H73" s="15">
        <f t="shared" ref="H73:H136" si="6">IF(D73="","",F73-G73)</f>
        <v>9878.2585848599701</v>
      </c>
      <c r="I73" s="15">
        <f t="shared" ref="I73:I136" si="7">IF(D73="","",E73-H73)</f>
        <v>4795852.171093748</v>
      </c>
    </row>
    <row r="74" spans="4:9" x14ac:dyDescent="0.25">
      <c r="D74">
        <f t="shared" ref="D74:D137" si="8">IF(D73&lt;$E$3,D73+1,"")</f>
        <v>67</v>
      </c>
      <c r="E74" s="15">
        <f t="shared" ref="E74:E137" si="9">IF(D74="","",I73)</f>
        <v>4795852.171093748</v>
      </c>
      <c r="F74" s="15">
        <f t="shared" si="5"/>
        <v>43998.944635578089</v>
      </c>
      <c r="G74" s="15">
        <f>IF(D74="","",E74*'Q1 (i)'!I69)</f>
        <v>32132.209546328111</v>
      </c>
      <c r="H74" s="15">
        <f t="shared" si="6"/>
        <v>11866.735089249978</v>
      </c>
      <c r="I74" s="15">
        <f t="shared" si="7"/>
        <v>4783985.436004498</v>
      </c>
    </row>
    <row r="75" spans="4:9" x14ac:dyDescent="0.25">
      <c r="D75">
        <f t="shared" si="8"/>
        <v>68</v>
      </c>
      <c r="E75" s="15">
        <f t="shared" si="9"/>
        <v>4783985.436004498</v>
      </c>
      <c r="F75" s="15">
        <f t="shared" si="5"/>
        <v>43998.944635578089</v>
      </c>
      <c r="G75" s="15">
        <f>IF(D75="","",E75*'Q1 (i)'!I70)</f>
        <v>32052.702421230137</v>
      </c>
      <c r="H75" s="15">
        <f t="shared" si="6"/>
        <v>11946.242214347953</v>
      </c>
      <c r="I75" s="15">
        <f t="shared" si="7"/>
        <v>4772039.1937901499</v>
      </c>
    </row>
    <row r="76" spans="4:9" x14ac:dyDescent="0.25">
      <c r="D76">
        <f t="shared" si="8"/>
        <v>69</v>
      </c>
      <c r="E76" s="15">
        <f t="shared" si="9"/>
        <v>4772039.1937901499</v>
      </c>
      <c r="F76" s="15">
        <f t="shared" si="5"/>
        <v>43998.944635578089</v>
      </c>
      <c r="G76" s="15">
        <f>IF(D76="","",E76*'Q1 (i)'!I71)</f>
        <v>31972.662598394007</v>
      </c>
      <c r="H76" s="15">
        <f t="shared" si="6"/>
        <v>12026.282037184083</v>
      </c>
      <c r="I76" s="15">
        <f t="shared" si="7"/>
        <v>4760012.9117529662</v>
      </c>
    </row>
    <row r="77" spans="4:9" x14ac:dyDescent="0.25">
      <c r="D77">
        <f t="shared" si="8"/>
        <v>70</v>
      </c>
      <c r="E77" s="15">
        <f t="shared" si="9"/>
        <v>4760012.9117529662</v>
      </c>
      <c r="F77" s="15">
        <f t="shared" si="5"/>
        <v>43998.944635578089</v>
      </c>
      <c r="G77" s="15">
        <f>IF(D77="","",E77*'Q1 (i)'!I72)</f>
        <v>29036.078761693097</v>
      </c>
      <c r="H77" s="15">
        <f t="shared" si="6"/>
        <v>14962.865873884992</v>
      </c>
      <c r="I77" s="15">
        <f t="shared" si="7"/>
        <v>4745050.0458790809</v>
      </c>
    </row>
    <row r="78" spans="4:9" x14ac:dyDescent="0.25">
      <c r="D78">
        <f t="shared" si="8"/>
        <v>71</v>
      </c>
      <c r="E78" s="15">
        <f t="shared" si="9"/>
        <v>4745050.0458790809</v>
      </c>
      <c r="F78" s="15">
        <f t="shared" si="5"/>
        <v>43998.944635578089</v>
      </c>
      <c r="G78" s="15">
        <f>IF(D78="","",E78*'Q1 (i)'!I73)</f>
        <v>28944.805279862394</v>
      </c>
      <c r="H78" s="15">
        <f t="shared" si="6"/>
        <v>15054.139355715695</v>
      </c>
      <c r="I78" s="15">
        <f t="shared" si="7"/>
        <v>4729995.9065233655</v>
      </c>
    </row>
    <row r="79" spans="4:9" x14ac:dyDescent="0.25">
      <c r="D79">
        <f t="shared" si="8"/>
        <v>72</v>
      </c>
      <c r="E79" s="15">
        <f t="shared" si="9"/>
        <v>4729995.9065233655</v>
      </c>
      <c r="F79" s="15">
        <f t="shared" si="5"/>
        <v>43998.944635578089</v>
      </c>
      <c r="G79" s="15">
        <f>IF(D79="","",E79*'Q1 (i)'!I74)</f>
        <v>28852.975029792531</v>
      </c>
      <c r="H79" s="15">
        <f t="shared" si="6"/>
        <v>15145.969605785558</v>
      </c>
      <c r="I79" s="15">
        <f t="shared" si="7"/>
        <v>4714849.9369175797</v>
      </c>
    </row>
    <row r="80" spans="4:9" x14ac:dyDescent="0.25">
      <c r="D80">
        <f t="shared" si="8"/>
        <v>73</v>
      </c>
      <c r="E80" s="15">
        <f t="shared" si="9"/>
        <v>4714849.9369175797</v>
      </c>
      <c r="F80" s="15">
        <f t="shared" si="5"/>
        <v>43998.944635578089</v>
      </c>
      <c r="G80" s="15">
        <f>IF(D80="","",E80*'Q1 (i)'!I75)</f>
        <v>27346.12963412196</v>
      </c>
      <c r="H80" s="15">
        <f t="shared" si="6"/>
        <v>16652.815001456129</v>
      </c>
      <c r="I80" s="15">
        <f t="shared" si="7"/>
        <v>4698197.1219161237</v>
      </c>
    </row>
    <row r="81" spans="4:9" x14ac:dyDescent="0.25">
      <c r="D81">
        <f t="shared" si="8"/>
        <v>74</v>
      </c>
      <c r="E81" s="15">
        <f t="shared" si="9"/>
        <v>4698197.1219161237</v>
      </c>
      <c r="F81" s="15">
        <f t="shared" si="5"/>
        <v>43998.944635578089</v>
      </c>
      <c r="G81" s="15">
        <f>IF(D81="","",E81*'Q1 (i)'!I76)</f>
        <v>27249.543307113516</v>
      </c>
      <c r="H81" s="15">
        <f t="shared" si="6"/>
        <v>16749.401328464573</v>
      </c>
      <c r="I81" s="15">
        <f t="shared" si="7"/>
        <v>4681447.7205876587</v>
      </c>
    </row>
    <row r="82" spans="4:9" x14ac:dyDescent="0.25">
      <c r="D82">
        <f t="shared" si="8"/>
        <v>75</v>
      </c>
      <c r="E82" s="15">
        <f t="shared" si="9"/>
        <v>4681447.7205876587</v>
      </c>
      <c r="F82" s="15">
        <f t="shared" si="5"/>
        <v>43998.944635578089</v>
      </c>
      <c r="G82" s="15">
        <f>IF(D82="","",E82*'Q1 (i)'!I77)</f>
        <v>27152.39677940842</v>
      </c>
      <c r="H82" s="15">
        <f t="shared" si="6"/>
        <v>16846.547856169669</v>
      </c>
      <c r="I82" s="15">
        <f t="shared" si="7"/>
        <v>4664601.1727314889</v>
      </c>
    </row>
    <row r="83" spans="4:9" x14ac:dyDescent="0.25">
      <c r="D83">
        <f t="shared" si="8"/>
        <v>76</v>
      </c>
      <c r="E83" s="15">
        <f t="shared" si="9"/>
        <v>4664601.1727314889</v>
      </c>
      <c r="F83" s="15">
        <f t="shared" si="5"/>
        <v>43998.944635578089</v>
      </c>
      <c r="G83" s="15">
        <f>IF(D83="","",E83*'Q1 (i)'!I78)</f>
        <v>26588.226684569487</v>
      </c>
      <c r="H83" s="15">
        <f t="shared" si="6"/>
        <v>17410.717951008603</v>
      </c>
      <c r="I83" s="15">
        <f t="shared" si="7"/>
        <v>4647190.4547804799</v>
      </c>
    </row>
    <row r="84" spans="4:9" x14ac:dyDescent="0.25">
      <c r="D84">
        <f t="shared" si="8"/>
        <v>77</v>
      </c>
      <c r="E84" s="15">
        <f t="shared" si="9"/>
        <v>4647190.4547804799</v>
      </c>
      <c r="F84" s="15">
        <f t="shared" si="5"/>
        <v>43998.944635578089</v>
      </c>
      <c r="G84" s="15">
        <f>IF(D84="","",E84*'Q1 (i)'!I79)</f>
        <v>26488.985592248737</v>
      </c>
      <c r="H84" s="15">
        <f t="shared" si="6"/>
        <v>17509.959043329352</v>
      </c>
      <c r="I84" s="15">
        <f t="shared" si="7"/>
        <v>4629680.4957371503</v>
      </c>
    </row>
    <row r="85" spans="4:9" x14ac:dyDescent="0.25">
      <c r="D85">
        <f t="shared" si="8"/>
        <v>78</v>
      </c>
      <c r="E85" s="15">
        <f t="shared" si="9"/>
        <v>4629680.4957371503</v>
      </c>
      <c r="F85" s="15">
        <f t="shared" si="5"/>
        <v>43998.944635578089</v>
      </c>
      <c r="G85" s="15">
        <f>IF(D85="","",E85*'Q1 (i)'!I80)</f>
        <v>26389.178825701758</v>
      </c>
      <c r="H85" s="15">
        <f t="shared" si="6"/>
        <v>17609.765809876331</v>
      </c>
      <c r="I85" s="15">
        <f t="shared" si="7"/>
        <v>4612070.7299272744</v>
      </c>
    </row>
    <row r="86" spans="4:9" x14ac:dyDescent="0.25">
      <c r="D86">
        <f t="shared" si="8"/>
        <v>79</v>
      </c>
      <c r="E86" s="15">
        <f t="shared" si="9"/>
        <v>4612070.7299272744</v>
      </c>
      <c r="F86" s="15">
        <f t="shared" si="5"/>
        <v>43998.944635578089</v>
      </c>
      <c r="G86" s="15">
        <f>IF(D86="","",E86*'Q1 (i)'!I81)</f>
        <v>25366.389014600009</v>
      </c>
      <c r="H86" s="15">
        <f t="shared" si="6"/>
        <v>18632.555620978081</v>
      </c>
      <c r="I86" s="15">
        <f t="shared" si="7"/>
        <v>4593438.1743062967</v>
      </c>
    </row>
    <row r="87" spans="4:9" x14ac:dyDescent="0.25">
      <c r="D87">
        <f t="shared" si="8"/>
        <v>80</v>
      </c>
      <c r="E87" s="15">
        <f t="shared" si="9"/>
        <v>4593438.1743062967</v>
      </c>
      <c r="F87" s="15">
        <f t="shared" si="5"/>
        <v>43998.944635578089</v>
      </c>
      <c r="G87" s="15">
        <f>IF(D87="","",E87*'Q1 (i)'!I82)</f>
        <v>25263.909958684631</v>
      </c>
      <c r="H87" s="15">
        <f t="shared" si="6"/>
        <v>18735.034676893458</v>
      </c>
      <c r="I87" s="15">
        <f t="shared" si="7"/>
        <v>4574703.1396294031</v>
      </c>
    </row>
    <row r="88" spans="4:9" x14ac:dyDescent="0.25">
      <c r="D88">
        <f t="shared" si="8"/>
        <v>81</v>
      </c>
      <c r="E88" s="15">
        <f t="shared" si="9"/>
        <v>4574703.1396294031</v>
      </c>
      <c r="F88" s="15">
        <f t="shared" si="5"/>
        <v>43998.944635578089</v>
      </c>
      <c r="G88" s="15">
        <f>IF(D88="","",E88*'Q1 (i)'!I83)</f>
        <v>25160.867267961716</v>
      </c>
      <c r="H88" s="15">
        <f t="shared" si="6"/>
        <v>18838.077367616374</v>
      </c>
      <c r="I88" s="15">
        <f t="shared" si="7"/>
        <v>4555865.0622617863</v>
      </c>
    </row>
    <row r="89" spans="4:9" x14ac:dyDescent="0.25">
      <c r="D89">
        <f t="shared" si="8"/>
        <v>82</v>
      </c>
      <c r="E89" s="15">
        <f t="shared" si="9"/>
        <v>4555865.0622617863</v>
      </c>
      <c r="F89" s="15">
        <f t="shared" si="5"/>
        <v>43998.944635578089</v>
      </c>
      <c r="G89" s="15">
        <f>IF(D89="","",E89*'Q1 (i)'!I84)</f>
        <v>26424.01736111836</v>
      </c>
      <c r="H89" s="15">
        <f t="shared" si="6"/>
        <v>17574.927274459729</v>
      </c>
      <c r="I89" s="15">
        <f t="shared" si="7"/>
        <v>4538290.1349873263</v>
      </c>
    </row>
    <row r="90" spans="4:9" x14ac:dyDescent="0.25">
      <c r="D90">
        <f t="shared" si="8"/>
        <v>83</v>
      </c>
      <c r="E90" s="15">
        <f t="shared" si="9"/>
        <v>4538290.1349873263</v>
      </c>
      <c r="F90" s="15">
        <f t="shared" si="5"/>
        <v>43998.944635578089</v>
      </c>
      <c r="G90" s="15">
        <f>IF(D90="","",E90*'Q1 (i)'!I85)</f>
        <v>26322.082782926493</v>
      </c>
      <c r="H90" s="15">
        <f t="shared" si="6"/>
        <v>17676.861852651597</v>
      </c>
      <c r="I90" s="15">
        <f t="shared" si="7"/>
        <v>4520613.2731346749</v>
      </c>
    </row>
    <row r="91" spans="4:9" x14ac:dyDescent="0.25">
      <c r="D91">
        <f t="shared" si="8"/>
        <v>84</v>
      </c>
      <c r="E91" s="15">
        <f t="shared" si="9"/>
        <v>4520613.2731346749</v>
      </c>
      <c r="F91" s="15">
        <f t="shared" si="5"/>
        <v>43998.944635578089</v>
      </c>
      <c r="G91" s="15">
        <f>IF(D91="","",E91*'Q1 (i)'!I86)</f>
        <v>26219.556984181112</v>
      </c>
      <c r="H91" s="15">
        <f t="shared" si="6"/>
        <v>17779.387651396977</v>
      </c>
      <c r="I91" s="15">
        <f t="shared" si="7"/>
        <v>4502833.885483278</v>
      </c>
    </row>
    <row r="92" spans="4:9" x14ac:dyDescent="0.25">
      <c r="D92">
        <f t="shared" si="8"/>
        <v>85</v>
      </c>
      <c r="E92" s="15">
        <f t="shared" si="9"/>
        <v>4502833.885483278</v>
      </c>
      <c r="F92" s="15">
        <f t="shared" si="5"/>
        <v>43998.944635578089</v>
      </c>
      <c r="G92" s="15">
        <f>IF(D92="","",E92*'Q1 (i)'!I87)</f>
        <v>28367.85347854465</v>
      </c>
      <c r="H92" s="15">
        <f t="shared" si="6"/>
        <v>15631.091157033439</v>
      </c>
      <c r="I92" s="15">
        <f t="shared" si="7"/>
        <v>4487202.7943262449</v>
      </c>
    </row>
    <row r="93" spans="4:9" x14ac:dyDescent="0.25">
      <c r="D93">
        <f t="shared" si="8"/>
        <v>86</v>
      </c>
      <c r="E93" s="15">
        <f t="shared" si="9"/>
        <v>4487202.7943262449</v>
      </c>
      <c r="F93" s="15">
        <f t="shared" si="5"/>
        <v>43998.944635578089</v>
      </c>
      <c r="G93" s="15">
        <f>IF(D93="","",E93*'Q1 (i)'!I88)</f>
        <v>28269.377604255344</v>
      </c>
      <c r="H93" s="15">
        <f t="shared" si="6"/>
        <v>15729.567031322746</v>
      </c>
      <c r="I93" s="15">
        <f t="shared" si="7"/>
        <v>4471473.2272949219</v>
      </c>
    </row>
    <row r="94" spans="4:9" x14ac:dyDescent="0.25">
      <c r="D94">
        <f t="shared" si="8"/>
        <v>87</v>
      </c>
      <c r="E94" s="15">
        <f t="shared" si="9"/>
        <v>4471473.2272949219</v>
      </c>
      <c r="F94" s="15">
        <f t="shared" si="5"/>
        <v>43998.944635578089</v>
      </c>
      <c r="G94" s="15">
        <f>IF(D94="","",E94*'Q1 (i)'!I89)</f>
        <v>28170.281331958009</v>
      </c>
      <c r="H94" s="15">
        <f t="shared" si="6"/>
        <v>15828.66330362008</v>
      </c>
      <c r="I94" s="15">
        <f t="shared" si="7"/>
        <v>4455644.5639913017</v>
      </c>
    </row>
    <row r="95" spans="4:9" x14ac:dyDescent="0.25">
      <c r="D95">
        <f t="shared" si="8"/>
        <v>88</v>
      </c>
      <c r="E95" s="15">
        <f t="shared" si="9"/>
        <v>4455644.5639913017</v>
      </c>
      <c r="F95" s="15">
        <f t="shared" si="5"/>
        <v>43998.944635578089</v>
      </c>
      <c r="G95" s="15">
        <f>IF(D95="","",E95*'Q1 (i)'!I90)</f>
        <v>28516.125209544331</v>
      </c>
      <c r="H95" s="15">
        <f t="shared" si="6"/>
        <v>15482.819426033759</v>
      </c>
      <c r="I95" s="15">
        <f t="shared" si="7"/>
        <v>4440161.744565268</v>
      </c>
    </row>
    <row r="96" spans="4:9" x14ac:dyDescent="0.25">
      <c r="D96">
        <f t="shared" si="8"/>
        <v>89</v>
      </c>
      <c r="E96" s="15">
        <f t="shared" si="9"/>
        <v>4440161.744565268</v>
      </c>
      <c r="F96" s="15">
        <f t="shared" si="5"/>
        <v>43998.944635578089</v>
      </c>
      <c r="G96" s="15">
        <f>IF(D96="","",E96*'Q1 (i)'!I91)</f>
        <v>28417.035165217716</v>
      </c>
      <c r="H96" s="15">
        <f t="shared" si="6"/>
        <v>15581.909470360373</v>
      </c>
      <c r="I96" s="15">
        <f t="shared" si="7"/>
        <v>4424579.8350949073</v>
      </c>
    </row>
    <row r="97" spans="4:9" x14ac:dyDescent="0.25">
      <c r="D97">
        <f t="shared" si="8"/>
        <v>90</v>
      </c>
      <c r="E97" s="15">
        <f t="shared" si="9"/>
        <v>4424579.8350949073</v>
      </c>
      <c r="F97" s="15">
        <f t="shared" si="5"/>
        <v>43998.944635578089</v>
      </c>
      <c r="G97" s="15">
        <f>IF(D97="","",E97*'Q1 (i)'!I92)</f>
        <v>28317.310944607409</v>
      </c>
      <c r="H97" s="15">
        <f t="shared" si="6"/>
        <v>15681.633690970681</v>
      </c>
      <c r="I97" s="15">
        <f t="shared" si="7"/>
        <v>4408898.2014039364</v>
      </c>
    </row>
    <row r="98" spans="4:9" x14ac:dyDescent="0.25">
      <c r="D98">
        <f t="shared" si="8"/>
        <v>91</v>
      </c>
      <c r="E98" s="15">
        <f t="shared" si="9"/>
        <v>4408898.2014039364</v>
      </c>
      <c r="F98" s="15">
        <f t="shared" si="5"/>
        <v>43998.944635578089</v>
      </c>
      <c r="G98" s="15">
        <f>IF(D98="","",E98*'Q1 (i)'!I93)</f>
        <v>27335.168848704405</v>
      </c>
      <c r="H98" s="15">
        <f t="shared" si="6"/>
        <v>16663.775786873684</v>
      </c>
      <c r="I98" s="15">
        <f t="shared" si="7"/>
        <v>4392234.4256170625</v>
      </c>
    </row>
    <row r="99" spans="4:9" x14ac:dyDescent="0.25">
      <c r="D99">
        <f t="shared" si="8"/>
        <v>92</v>
      </c>
      <c r="E99" s="15">
        <f t="shared" si="9"/>
        <v>4392234.4256170625</v>
      </c>
      <c r="F99" s="15">
        <f t="shared" si="5"/>
        <v>43998.944635578089</v>
      </c>
      <c r="G99" s="15">
        <f>IF(D99="","",E99*'Q1 (i)'!I94)</f>
        <v>27231.853438825787</v>
      </c>
      <c r="H99" s="15">
        <f t="shared" si="6"/>
        <v>16767.091196752302</v>
      </c>
      <c r="I99" s="15">
        <f t="shared" si="7"/>
        <v>4375467.3344203103</v>
      </c>
    </row>
    <row r="100" spans="4:9" x14ac:dyDescent="0.25">
      <c r="D100">
        <f t="shared" si="8"/>
        <v>93</v>
      </c>
      <c r="E100" s="15">
        <f t="shared" si="9"/>
        <v>4375467.3344203103</v>
      </c>
      <c r="F100" s="15">
        <f t="shared" si="5"/>
        <v>43998.944635578089</v>
      </c>
      <c r="G100" s="15">
        <f>IF(D100="","",E100*'Q1 (i)'!I95)</f>
        <v>27127.897473405923</v>
      </c>
      <c r="H100" s="15">
        <f t="shared" si="6"/>
        <v>16871.047162172166</v>
      </c>
      <c r="I100" s="15">
        <f t="shared" si="7"/>
        <v>4358596.2872581379</v>
      </c>
    </row>
    <row r="101" spans="4:9" x14ac:dyDescent="0.25">
      <c r="D101">
        <f t="shared" si="8"/>
        <v>94</v>
      </c>
      <c r="E101" s="15">
        <f t="shared" si="9"/>
        <v>4358596.2872581379</v>
      </c>
      <c r="F101" s="15">
        <f t="shared" si="5"/>
        <v>43998.944635578089</v>
      </c>
      <c r="G101" s="15">
        <f>IF(D101="","",E101*'Q1 (i)'!I96)</f>
        <v>25279.858466097197</v>
      </c>
      <c r="H101" s="15">
        <f t="shared" si="6"/>
        <v>18719.086169480892</v>
      </c>
      <c r="I101" s="15">
        <f t="shared" si="7"/>
        <v>4339877.2010886567</v>
      </c>
    </row>
    <row r="102" spans="4:9" x14ac:dyDescent="0.25">
      <c r="D102">
        <f t="shared" si="8"/>
        <v>95</v>
      </c>
      <c r="E102" s="15">
        <f t="shared" si="9"/>
        <v>4339877.2010886567</v>
      </c>
      <c r="F102" s="15">
        <f t="shared" si="5"/>
        <v>43998.944635578089</v>
      </c>
      <c r="G102" s="15">
        <f>IF(D102="","",E102*'Q1 (i)'!I97)</f>
        <v>25171.287766314206</v>
      </c>
      <c r="H102" s="15">
        <f t="shared" si="6"/>
        <v>18827.656869263883</v>
      </c>
      <c r="I102" s="15">
        <f t="shared" si="7"/>
        <v>4321049.5442193924</v>
      </c>
    </row>
    <row r="103" spans="4:9" x14ac:dyDescent="0.25">
      <c r="D103">
        <f t="shared" si="8"/>
        <v>96</v>
      </c>
      <c r="E103" s="15">
        <f t="shared" si="9"/>
        <v>4321049.5442193924</v>
      </c>
      <c r="F103" s="15">
        <f t="shared" si="5"/>
        <v>43998.944635578089</v>
      </c>
      <c r="G103" s="15">
        <f>IF(D103="","",E103*'Q1 (i)'!I98)</f>
        <v>25062.087356472475</v>
      </c>
      <c r="H103" s="15">
        <f t="shared" si="6"/>
        <v>18936.857279105614</v>
      </c>
      <c r="I103" s="15">
        <f t="shared" si="7"/>
        <v>4302112.6869402863</v>
      </c>
    </row>
    <row r="104" spans="4:9" x14ac:dyDescent="0.25">
      <c r="D104">
        <f t="shared" si="8"/>
        <v>97</v>
      </c>
      <c r="E104" s="15">
        <f t="shared" si="9"/>
        <v>4302112.6869402863</v>
      </c>
      <c r="F104" s="15">
        <f t="shared" si="5"/>
        <v>43998.944635578089</v>
      </c>
      <c r="G104" s="15">
        <f>IF(D104="","",E104*'Q1 (i)'!I99)</f>
        <v>22801.197240783516</v>
      </c>
      <c r="H104" s="15">
        <f t="shared" si="6"/>
        <v>21197.747394794573</v>
      </c>
      <c r="I104" s="15">
        <f t="shared" si="7"/>
        <v>4280914.9395454917</v>
      </c>
    </row>
    <row r="105" spans="4:9" x14ac:dyDescent="0.25">
      <c r="D105">
        <f t="shared" si="8"/>
        <v>98</v>
      </c>
      <c r="E105" s="15">
        <f t="shared" si="9"/>
        <v>4280914.9395454917</v>
      </c>
      <c r="F105" s="15">
        <f t="shared" si="5"/>
        <v>43998.944635578089</v>
      </c>
      <c r="G105" s="15">
        <f>IF(D105="","",E105*'Q1 (i)'!I100)</f>
        <v>22688.849179591107</v>
      </c>
      <c r="H105" s="15">
        <f t="shared" si="6"/>
        <v>21310.095455986982</v>
      </c>
      <c r="I105" s="15">
        <f t="shared" si="7"/>
        <v>4259604.8440895043</v>
      </c>
    </row>
    <row r="106" spans="4:9" x14ac:dyDescent="0.25">
      <c r="D106">
        <f t="shared" si="8"/>
        <v>99</v>
      </c>
      <c r="E106" s="15">
        <f t="shared" si="9"/>
        <v>4259604.8440895043</v>
      </c>
      <c r="F106" s="15">
        <f t="shared" si="5"/>
        <v>43998.944635578089</v>
      </c>
      <c r="G106" s="15">
        <f>IF(D106="","",E106*'Q1 (i)'!I101)</f>
        <v>22575.905673674373</v>
      </c>
      <c r="H106" s="15">
        <f t="shared" si="6"/>
        <v>21423.038961903716</v>
      </c>
      <c r="I106" s="15">
        <f t="shared" si="7"/>
        <v>4238181.8051276002</v>
      </c>
    </row>
    <row r="107" spans="4:9" x14ac:dyDescent="0.25">
      <c r="D107">
        <f t="shared" si="8"/>
        <v>100</v>
      </c>
      <c r="E107" s="15">
        <f t="shared" si="9"/>
        <v>4238181.8051276002</v>
      </c>
      <c r="F107" s="15">
        <f t="shared" si="5"/>
        <v>43998.944635578089</v>
      </c>
      <c r="G107" s="15">
        <f>IF(D107="","",E107*'Q1 (i)'!I102)</f>
        <v>17800.363581535919</v>
      </c>
      <c r="H107" s="15">
        <f t="shared" si="6"/>
        <v>26198.58105404217</v>
      </c>
      <c r="I107" s="15">
        <f t="shared" si="7"/>
        <v>4211983.2240735581</v>
      </c>
    </row>
    <row r="108" spans="4:9" x14ac:dyDescent="0.25">
      <c r="D108">
        <f t="shared" si="8"/>
        <v>101</v>
      </c>
      <c r="E108" s="15">
        <f t="shared" si="9"/>
        <v>4211983.2240735581</v>
      </c>
      <c r="F108" s="15">
        <f t="shared" si="5"/>
        <v>43998.944635578089</v>
      </c>
      <c r="G108" s="15">
        <f>IF(D108="","",E108*'Q1 (i)'!I103)</f>
        <v>17690.329541108942</v>
      </c>
      <c r="H108" s="15">
        <f t="shared" si="6"/>
        <v>26308.615094469147</v>
      </c>
      <c r="I108" s="15">
        <f t="shared" si="7"/>
        <v>4185674.6089790892</v>
      </c>
    </row>
    <row r="109" spans="4:9" x14ac:dyDescent="0.25">
      <c r="D109">
        <f t="shared" si="8"/>
        <v>102</v>
      </c>
      <c r="E109" s="15">
        <f t="shared" si="9"/>
        <v>4185674.6089790892</v>
      </c>
      <c r="F109" s="15">
        <f t="shared" si="5"/>
        <v>43998.944635578089</v>
      </c>
      <c r="G109" s="15">
        <f>IF(D109="","",E109*'Q1 (i)'!I104)</f>
        <v>17579.833357712174</v>
      </c>
      <c r="H109" s="15">
        <f t="shared" si="6"/>
        <v>26419.111277865915</v>
      </c>
      <c r="I109" s="15">
        <f t="shared" si="7"/>
        <v>4159255.4977012235</v>
      </c>
    </row>
    <row r="110" spans="4:9" x14ac:dyDescent="0.25">
      <c r="D110">
        <f t="shared" si="8"/>
        <v>103</v>
      </c>
      <c r="E110" s="15">
        <f t="shared" si="9"/>
        <v>4159255.4977012235</v>
      </c>
      <c r="F110" s="15">
        <f t="shared" si="5"/>
        <v>43998.944635578089</v>
      </c>
      <c r="G110" s="15">
        <f>IF(D110="","",E110*'Q1 (i)'!I105)</f>
        <v>11645.915393563426</v>
      </c>
      <c r="H110" s="15">
        <f t="shared" si="6"/>
        <v>32353.029242014665</v>
      </c>
      <c r="I110" s="15">
        <f t="shared" si="7"/>
        <v>4126902.468459209</v>
      </c>
    </row>
    <row r="111" spans="4:9" x14ac:dyDescent="0.25">
      <c r="D111">
        <f t="shared" si="8"/>
        <v>104</v>
      </c>
      <c r="E111" s="15">
        <f t="shared" si="9"/>
        <v>4126902.468459209</v>
      </c>
      <c r="F111" s="15">
        <f t="shared" si="5"/>
        <v>43998.944635578089</v>
      </c>
      <c r="G111" s="15">
        <f>IF(D111="","",E111*'Q1 (i)'!I106)</f>
        <v>11555.326911685785</v>
      </c>
      <c r="H111" s="15">
        <f t="shared" si="6"/>
        <v>32443.617723892305</v>
      </c>
      <c r="I111" s="15">
        <f t="shared" si="7"/>
        <v>4094458.8507353165</v>
      </c>
    </row>
    <row r="112" spans="4:9" x14ac:dyDescent="0.25">
      <c r="D112">
        <f t="shared" si="8"/>
        <v>105</v>
      </c>
      <c r="E112" s="15">
        <f t="shared" si="9"/>
        <v>4094458.8507353165</v>
      </c>
      <c r="F112" s="15">
        <f t="shared" si="5"/>
        <v>43998.944635578089</v>
      </c>
      <c r="G112" s="15">
        <f>IF(D112="","",E112*'Q1 (i)'!I107)</f>
        <v>11464.484782058886</v>
      </c>
      <c r="H112" s="15">
        <f t="shared" si="6"/>
        <v>32534.459853519205</v>
      </c>
      <c r="I112" s="15">
        <f t="shared" si="7"/>
        <v>4061924.3908817973</v>
      </c>
    </row>
    <row r="113" spans="4:9" x14ac:dyDescent="0.25">
      <c r="D113">
        <f t="shared" si="8"/>
        <v>106</v>
      </c>
      <c r="E113" s="15">
        <f t="shared" si="9"/>
        <v>4061924.3908817973</v>
      </c>
      <c r="F113" s="15">
        <f t="shared" si="5"/>
        <v>43998.944635578089</v>
      </c>
      <c r="G113" s="15">
        <f>IF(D113="","",E113*'Q1 (i)'!I108)</f>
        <v>6092.8865863226956</v>
      </c>
      <c r="H113" s="15">
        <f t="shared" si="6"/>
        <v>37906.058049255393</v>
      </c>
      <c r="I113" s="15">
        <f t="shared" si="7"/>
        <v>4024018.3328325418</v>
      </c>
    </row>
    <row r="114" spans="4:9" x14ac:dyDescent="0.25">
      <c r="D114">
        <f t="shared" si="8"/>
        <v>107</v>
      </c>
      <c r="E114" s="15">
        <f t="shared" si="9"/>
        <v>4024018.3328325418</v>
      </c>
      <c r="F114" s="15">
        <f t="shared" si="5"/>
        <v>43998.944635578089</v>
      </c>
      <c r="G114" s="15">
        <f>IF(D114="","",E114*'Q1 (i)'!I109)</f>
        <v>6036.027499248813</v>
      </c>
      <c r="H114" s="15">
        <f t="shared" si="6"/>
        <v>37962.917136329277</v>
      </c>
      <c r="I114" s="15">
        <f t="shared" si="7"/>
        <v>3986055.4156962126</v>
      </c>
    </row>
    <row r="115" spans="4:9" x14ac:dyDescent="0.25">
      <c r="D115">
        <f t="shared" si="8"/>
        <v>108</v>
      </c>
      <c r="E115" s="15">
        <f t="shared" si="9"/>
        <v>3986055.4156962126</v>
      </c>
      <c r="F115" s="15">
        <f t="shared" si="5"/>
        <v>43998.944635578089</v>
      </c>
      <c r="G115" s="15">
        <f>IF(D115="","",E115*'Q1 (i)'!I110)</f>
        <v>5979.0831235443193</v>
      </c>
      <c r="H115" s="15">
        <f t="shared" si="6"/>
        <v>38019.861512033771</v>
      </c>
      <c r="I115" s="15">
        <f t="shared" si="7"/>
        <v>3948035.5541841788</v>
      </c>
    </row>
    <row r="116" spans="4:9" x14ac:dyDescent="0.25">
      <c r="D116">
        <f t="shared" si="8"/>
        <v>109</v>
      </c>
      <c r="E116" s="15">
        <f t="shared" si="9"/>
        <v>3948035.5541841788</v>
      </c>
      <c r="F116" s="15">
        <f t="shared" si="5"/>
        <v>43998.944635578089</v>
      </c>
      <c r="G116" s="15">
        <f>IF(D116="","",E116*'Q1 (i)'!I111)</f>
        <v>6316.8568866946862</v>
      </c>
      <c r="H116" s="15">
        <f t="shared" si="6"/>
        <v>37682.087748883401</v>
      </c>
      <c r="I116" s="15">
        <f t="shared" si="7"/>
        <v>3910353.4664352955</v>
      </c>
    </row>
    <row r="117" spans="4:9" x14ac:dyDescent="0.25">
      <c r="D117">
        <f t="shared" si="8"/>
        <v>110</v>
      </c>
      <c r="E117" s="15">
        <f t="shared" si="9"/>
        <v>3910353.4664352955</v>
      </c>
      <c r="F117" s="15">
        <f t="shared" si="5"/>
        <v>43998.944635578089</v>
      </c>
      <c r="G117" s="15">
        <f>IF(D117="","",E117*'Q1 (i)'!I112)</f>
        <v>6256.5655462964733</v>
      </c>
      <c r="H117" s="15">
        <f t="shared" si="6"/>
        <v>37742.379089281618</v>
      </c>
      <c r="I117" s="15">
        <f t="shared" si="7"/>
        <v>3872611.0873460141</v>
      </c>
    </row>
    <row r="118" spans="4:9" x14ac:dyDescent="0.25">
      <c r="D118">
        <f t="shared" si="8"/>
        <v>111</v>
      </c>
      <c r="E118" s="15">
        <f t="shared" si="9"/>
        <v>3872611.0873460141</v>
      </c>
      <c r="F118" s="15">
        <f t="shared" si="5"/>
        <v>43998.944635578089</v>
      </c>
      <c r="G118" s="15">
        <f>IF(D118="","",E118*'Q1 (i)'!I113)</f>
        <v>6196.1777397536225</v>
      </c>
      <c r="H118" s="15">
        <f t="shared" si="6"/>
        <v>37802.766895824469</v>
      </c>
      <c r="I118" s="15">
        <f t="shared" si="7"/>
        <v>3834808.3204501895</v>
      </c>
    </row>
    <row r="119" spans="4:9" x14ac:dyDescent="0.25">
      <c r="D119">
        <f t="shared" si="8"/>
        <v>112</v>
      </c>
      <c r="E119" s="15">
        <f t="shared" si="9"/>
        <v>3834808.3204501895</v>
      </c>
      <c r="F119" s="15">
        <f t="shared" si="5"/>
        <v>43998.944635578089</v>
      </c>
      <c r="G119" s="15">
        <f>IF(D119="","",E119*'Q1 (i)'!I114)</f>
        <v>9970.5016331704919</v>
      </c>
      <c r="H119" s="15">
        <f t="shared" si="6"/>
        <v>34028.443002407599</v>
      </c>
      <c r="I119" s="15">
        <f t="shared" si="7"/>
        <v>3800779.8774477821</v>
      </c>
    </row>
    <row r="120" spans="4:9" x14ac:dyDescent="0.25">
      <c r="D120">
        <f t="shared" si="8"/>
        <v>113</v>
      </c>
      <c r="E120" s="15">
        <f t="shared" si="9"/>
        <v>3800779.8774477821</v>
      </c>
      <c r="F120" s="15">
        <f t="shared" si="5"/>
        <v>43998.944635578089</v>
      </c>
      <c r="G120" s="15">
        <f>IF(D120="","",E120*'Q1 (i)'!I115)</f>
        <v>9882.0276813642322</v>
      </c>
      <c r="H120" s="15">
        <f t="shared" si="6"/>
        <v>34116.916954213855</v>
      </c>
      <c r="I120" s="15">
        <f t="shared" si="7"/>
        <v>3766662.9604935683</v>
      </c>
    </row>
    <row r="121" spans="4:9" x14ac:dyDescent="0.25">
      <c r="D121">
        <f t="shared" si="8"/>
        <v>114</v>
      </c>
      <c r="E121" s="15">
        <f t="shared" si="9"/>
        <v>3766662.9604935683</v>
      </c>
      <c r="F121" s="15">
        <f t="shared" si="5"/>
        <v>43998.944635578089</v>
      </c>
      <c r="G121" s="15">
        <f>IF(D121="","",E121*'Q1 (i)'!I116)</f>
        <v>9793.3236972832765</v>
      </c>
      <c r="H121" s="15">
        <f t="shared" si="6"/>
        <v>34205.620938294815</v>
      </c>
      <c r="I121" s="15">
        <f t="shared" si="7"/>
        <v>3732457.3395552733</v>
      </c>
    </row>
    <row r="122" spans="4:9" x14ac:dyDescent="0.25">
      <c r="D122">
        <f t="shared" si="8"/>
        <v>115</v>
      </c>
      <c r="E122" s="15">
        <f t="shared" si="9"/>
        <v>3732457.3395552733</v>
      </c>
      <c r="F122" s="15">
        <f t="shared" si="5"/>
        <v>43998.944635578089</v>
      </c>
      <c r="G122" s="15">
        <f>IF(D122="","",E122*'Q1 (i)'!I117)</f>
        <v>17169.303761954256</v>
      </c>
      <c r="H122" s="15">
        <f t="shared" si="6"/>
        <v>26829.640873623834</v>
      </c>
      <c r="I122" s="15">
        <f t="shared" si="7"/>
        <v>3705627.6986816493</v>
      </c>
    </row>
    <row r="123" spans="4:9" x14ac:dyDescent="0.25">
      <c r="D123">
        <f t="shared" si="8"/>
        <v>116</v>
      </c>
      <c r="E123" s="15">
        <f t="shared" si="9"/>
        <v>3705627.6986816493</v>
      </c>
      <c r="F123" s="15">
        <f t="shared" si="5"/>
        <v>43998.944635578089</v>
      </c>
      <c r="G123" s="15">
        <f>IF(D123="","",E123*'Q1 (i)'!I118)</f>
        <v>17045.887413935587</v>
      </c>
      <c r="H123" s="15">
        <f t="shared" si="6"/>
        <v>26953.057221642503</v>
      </c>
      <c r="I123" s="15">
        <f t="shared" si="7"/>
        <v>3678674.6414600066</v>
      </c>
    </row>
    <row r="124" spans="4:9" x14ac:dyDescent="0.25">
      <c r="D124">
        <f t="shared" si="8"/>
        <v>117</v>
      </c>
      <c r="E124" s="15">
        <f t="shared" si="9"/>
        <v>3678674.6414600066</v>
      </c>
      <c r="F124" s="15">
        <f t="shared" si="5"/>
        <v>43998.944635578089</v>
      </c>
      <c r="G124" s="15">
        <f>IF(D124="","",E124*'Q1 (i)'!I119)</f>
        <v>16921.903350716031</v>
      </c>
      <c r="H124" s="15">
        <f t="shared" si="6"/>
        <v>27077.041284862058</v>
      </c>
      <c r="I124" s="15">
        <f t="shared" si="7"/>
        <v>3651597.6001751446</v>
      </c>
    </row>
    <row r="125" spans="4:9" x14ac:dyDescent="0.25">
      <c r="D125">
        <f t="shared" si="8"/>
        <v>118</v>
      </c>
      <c r="E125" s="15">
        <f t="shared" si="9"/>
        <v>3651597.6001751446</v>
      </c>
      <c r="F125" s="15">
        <f t="shared" si="5"/>
        <v>43998.944635578089</v>
      </c>
      <c r="G125" s="15">
        <f>IF(D125="","",E125*'Q1 (i)'!I120)</f>
        <v>30673.419841471212</v>
      </c>
      <c r="H125" s="15">
        <f t="shared" si="6"/>
        <v>13325.524794106877</v>
      </c>
      <c r="I125" s="15">
        <f t="shared" si="7"/>
        <v>3638272.0753810378</v>
      </c>
    </row>
    <row r="126" spans="4:9" x14ac:dyDescent="0.25">
      <c r="D126">
        <f t="shared" si="8"/>
        <v>119</v>
      </c>
      <c r="E126" s="15">
        <f t="shared" si="9"/>
        <v>3638272.0753810378</v>
      </c>
      <c r="F126" s="15">
        <f t="shared" si="5"/>
        <v>43998.944635578089</v>
      </c>
      <c r="G126" s="15">
        <f>IF(D126="","",E126*'Q1 (i)'!I121)</f>
        <v>30561.485433200716</v>
      </c>
      <c r="H126" s="15">
        <f t="shared" si="6"/>
        <v>13437.459202377373</v>
      </c>
      <c r="I126" s="15">
        <f t="shared" si="7"/>
        <v>3624834.6161786602</v>
      </c>
    </row>
    <row r="127" spans="4:9" x14ac:dyDescent="0.25">
      <c r="D127">
        <f t="shared" si="8"/>
        <v>120</v>
      </c>
      <c r="E127" s="15">
        <f t="shared" si="9"/>
        <v>3624834.6161786602</v>
      </c>
      <c r="F127" s="15">
        <f t="shared" si="5"/>
        <v>43998.944635578089</v>
      </c>
      <c r="G127" s="15">
        <f>IF(D127="","",E127*'Q1 (i)'!I122)</f>
        <v>30448.610775900743</v>
      </c>
      <c r="H127" s="15">
        <f t="shared" si="6"/>
        <v>13550.333859677346</v>
      </c>
      <c r="I127" s="15">
        <f t="shared" si="7"/>
        <v>3611284.2823189828</v>
      </c>
    </row>
    <row r="128" spans="4:9" x14ac:dyDescent="0.25">
      <c r="D128">
        <f t="shared" si="8"/>
        <v>121</v>
      </c>
      <c r="E128" s="15">
        <f t="shared" si="9"/>
        <v>3611284.2823189828</v>
      </c>
      <c r="F128" s="15">
        <f t="shared" si="5"/>
        <v>43998.944635578089</v>
      </c>
      <c r="G128" s="15">
        <f>IF(D128="","",E128*'Q1 (i)'!I123)</f>
        <v>39001.870249045016</v>
      </c>
      <c r="H128" s="15">
        <f t="shared" si="6"/>
        <v>4997.0743865330733</v>
      </c>
      <c r="I128" s="15">
        <f t="shared" si="7"/>
        <v>3606287.2079324499</v>
      </c>
    </row>
    <row r="129" spans="4:9" x14ac:dyDescent="0.25">
      <c r="D129">
        <f t="shared" si="8"/>
        <v>122</v>
      </c>
      <c r="E129" s="15">
        <f t="shared" si="9"/>
        <v>3606287.2079324499</v>
      </c>
      <c r="F129" s="15">
        <f t="shared" si="5"/>
        <v>43998.944635578089</v>
      </c>
      <c r="G129" s="15">
        <f>IF(D129="","",E129*'Q1 (i)'!I124)</f>
        <v>38947.901845670458</v>
      </c>
      <c r="H129" s="15">
        <f t="shared" si="6"/>
        <v>5051.0427899076312</v>
      </c>
      <c r="I129" s="15">
        <f t="shared" si="7"/>
        <v>3601236.1651425422</v>
      </c>
    </row>
    <row r="130" spans="4:9" x14ac:dyDescent="0.25">
      <c r="D130">
        <f t="shared" si="8"/>
        <v>123</v>
      </c>
      <c r="E130" s="15">
        <f t="shared" si="9"/>
        <v>3601236.1651425422</v>
      </c>
      <c r="F130" s="15">
        <f t="shared" si="5"/>
        <v>43998.944635578089</v>
      </c>
      <c r="G130" s="15">
        <f>IF(D130="","",E130*'Q1 (i)'!I125)</f>
        <v>38893.350583539461</v>
      </c>
      <c r="H130" s="15">
        <f t="shared" si="6"/>
        <v>5105.5940520386284</v>
      </c>
      <c r="I130" s="15">
        <f t="shared" si="7"/>
        <v>3596130.5710905036</v>
      </c>
    </row>
    <row r="131" spans="4:9" x14ac:dyDescent="0.25">
      <c r="D131">
        <f t="shared" si="8"/>
        <v>124</v>
      </c>
      <c r="E131" s="15">
        <f t="shared" si="9"/>
        <v>3596130.5710905036</v>
      </c>
      <c r="F131" s="15">
        <f t="shared" si="5"/>
        <v>43998.944635578089</v>
      </c>
      <c r="G131" s="15">
        <f>IF(D131="","",E131*'Q1 (i)'!I126)</f>
        <v>42434.340738867941</v>
      </c>
      <c r="H131" s="15">
        <f t="shared" si="6"/>
        <v>1564.6038967101485</v>
      </c>
      <c r="I131" s="15">
        <f t="shared" si="7"/>
        <v>3594565.9671937935</v>
      </c>
    </row>
    <row r="132" spans="4:9" x14ac:dyDescent="0.25">
      <c r="D132">
        <f t="shared" si="8"/>
        <v>125</v>
      </c>
      <c r="E132" s="15">
        <f t="shared" si="9"/>
        <v>3594565.9671937935</v>
      </c>
      <c r="F132" s="15">
        <f t="shared" si="5"/>
        <v>43998.944635578089</v>
      </c>
      <c r="G132" s="15">
        <f>IF(D132="","",E132*'Q1 (i)'!I127)</f>
        <v>42415.878412886763</v>
      </c>
      <c r="H132" s="15">
        <f t="shared" si="6"/>
        <v>1583.0662226913264</v>
      </c>
      <c r="I132" s="15">
        <f t="shared" si="7"/>
        <v>3592982.9009711021</v>
      </c>
    </row>
    <row r="133" spans="4:9" x14ac:dyDescent="0.25">
      <c r="D133">
        <f t="shared" si="8"/>
        <v>126</v>
      </c>
      <c r="E133" s="15">
        <f t="shared" si="9"/>
        <v>3592982.9009711021</v>
      </c>
      <c r="F133" s="15">
        <f t="shared" si="5"/>
        <v>43998.944635578089</v>
      </c>
      <c r="G133" s="15">
        <f>IF(D133="","",E133*'Q1 (i)'!I128)</f>
        <v>42397.198231459006</v>
      </c>
      <c r="H133" s="15">
        <f t="shared" si="6"/>
        <v>1601.7464041190833</v>
      </c>
      <c r="I133" s="15">
        <f t="shared" si="7"/>
        <v>3591381.1545669828</v>
      </c>
    </row>
    <row r="134" spans="4:9" x14ac:dyDescent="0.25">
      <c r="D134">
        <f t="shared" si="8"/>
        <v>127</v>
      </c>
      <c r="E134" s="15">
        <f t="shared" si="9"/>
        <v>3591381.1545669828</v>
      </c>
      <c r="F134" s="15">
        <f t="shared" si="5"/>
        <v>43998.944635578089</v>
      </c>
      <c r="G134" s="15">
        <f>IF(D134="","",E134*'Q1 (i)'!I129)</f>
        <v>38427.778353866714</v>
      </c>
      <c r="H134" s="15">
        <f t="shared" si="6"/>
        <v>5571.1662817113756</v>
      </c>
      <c r="I134" s="15">
        <f t="shared" si="7"/>
        <v>3585809.9882852715</v>
      </c>
    </row>
    <row r="135" spans="4:9" x14ac:dyDescent="0.25">
      <c r="D135">
        <f t="shared" si="8"/>
        <v>128</v>
      </c>
      <c r="E135" s="15">
        <f t="shared" si="9"/>
        <v>3585809.9882852715</v>
      </c>
      <c r="F135" s="15">
        <f t="shared" si="5"/>
        <v>43998.944635578089</v>
      </c>
      <c r="G135" s="15">
        <f>IF(D135="","",E135*'Q1 (i)'!I130)</f>
        <v>38368.166874652401</v>
      </c>
      <c r="H135" s="15">
        <f t="shared" si="6"/>
        <v>5630.7777609256882</v>
      </c>
      <c r="I135" s="15">
        <f t="shared" si="7"/>
        <v>3580179.2105243457</v>
      </c>
    </row>
    <row r="136" spans="4:9" x14ac:dyDescent="0.25">
      <c r="D136">
        <f t="shared" si="8"/>
        <v>129</v>
      </c>
      <c r="E136" s="15">
        <f t="shared" si="9"/>
        <v>3580179.2105243457</v>
      </c>
      <c r="F136" s="15">
        <f t="shared" si="5"/>
        <v>43998.944635578089</v>
      </c>
      <c r="G136" s="15">
        <f>IF(D136="","",E136*'Q1 (i)'!I131)</f>
        <v>38307.917552610495</v>
      </c>
      <c r="H136" s="15">
        <f t="shared" si="6"/>
        <v>5691.0270829675937</v>
      </c>
      <c r="I136" s="15">
        <f t="shared" si="7"/>
        <v>3574488.1834413782</v>
      </c>
    </row>
    <row r="137" spans="4:9" x14ac:dyDescent="0.25">
      <c r="D137">
        <f t="shared" si="8"/>
        <v>130</v>
      </c>
      <c r="E137" s="15">
        <f t="shared" si="9"/>
        <v>3574488.1834413782</v>
      </c>
      <c r="F137" s="15">
        <f t="shared" ref="F137:F200" si="10">IF(D137="","",$E$5)</f>
        <v>43998.944635578089</v>
      </c>
      <c r="G137" s="15">
        <f>IF(D137="","",E137*'Q1 (i)'!I132)</f>
        <v>31812.944832628265</v>
      </c>
      <c r="H137" s="15">
        <f t="shared" ref="H137:H200" si="11">IF(D137="","",F137-G137)</f>
        <v>12185.999802949824</v>
      </c>
      <c r="I137" s="15">
        <f t="shared" ref="I137:I200" si="12">IF(D137="","",E137-H137)</f>
        <v>3562302.1836384283</v>
      </c>
    </row>
    <row r="138" spans="4:9" x14ac:dyDescent="0.25">
      <c r="D138">
        <f t="shared" ref="D138:D201" si="13">IF(D137&lt;$E$3,D137+1,"")</f>
        <v>131</v>
      </c>
      <c r="E138" s="15">
        <f t="shared" ref="E138:E201" si="14">IF(D138="","",I137)</f>
        <v>3562302.1836384283</v>
      </c>
      <c r="F138" s="15">
        <f t="shared" si="10"/>
        <v>43998.944635578089</v>
      </c>
      <c r="G138" s="15">
        <f>IF(D138="","",E138*'Q1 (i)'!I133)</f>
        <v>31704.489434382012</v>
      </c>
      <c r="H138" s="15">
        <f t="shared" si="11"/>
        <v>12294.455201196077</v>
      </c>
      <c r="I138" s="15">
        <f t="shared" si="12"/>
        <v>3550007.7284372323</v>
      </c>
    </row>
    <row r="139" spans="4:9" x14ac:dyDescent="0.25">
      <c r="D139">
        <f t="shared" si="13"/>
        <v>132</v>
      </c>
      <c r="E139" s="15">
        <f t="shared" si="14"/>
        <v>3550007.7284372323</v>
      </c>
      <c r="F139" s="15">
        <f t="shared" si="10"/>
        <v>43998.944635578089</v>
      </c>
      <c r="G139" s="15">
        <f>IF(D139="","",E139*'Q1 (i)'!I134)</f>
        <v>31595.068783091367</v>
      </c>
      <c r="H139" s="15">
        <f t="shared" si="11"/>
        <v>12403.875852486723</v>
      </c>
      <c r="I139" s="15">
        <f t="shared" si="12"/>
        <v>3537603.8525847457</v>
      </c>
    </row>
    <row r="140" spans="4:9" x14ac:dyDescent="0.25">
      <c r="D140">
        <f t="shared" si="13"/>
        <v>133</v>
      </c>
      <c r="E140" s="15">
        <f t="shared" si="14"/>
        <v>3537603.8525847457</v>
      </c>
      <c r="F140" s="15">
        <f t="shared" si="10"/>
        <v>43998.944635578089</v>
      </c>
      <c r="G140" s="15">
        <f>IF(D140="","",E140*'Q1 (i)'!I135)</f>
        <v>24409.466582834746</v>
      </c>
      <c r="H140" s="15">
        <f t="shared" si="11"/>
        <v>19589.478052743343</v>
      </c>
      <c r="I140" s="15">
        <f t="shared" si="12"/>
        <v>3518014.3745320025</v>
      </c>
    </row>
    <row r="141" spans="4:9" x14ac:dyDescent="0.25">
      <c r="D141">
        <f t="shared" si="13"/>
        <v>134</v>
      </c>
      <c r="E141" s="15">
        <f t="shared" si="14"/>
        <v>3518014.3745320025</v>
      </c>
      <c r="F141" s="15">
        <f t="shared" si="10"/>
        <v>43998.944635578089</v>
      </c>
      <c r="G141" s="15">
        <f>IF(D141="","",E141*'Q1 (i)'!I136)</f>
        <v>24274.299184270818</v>
      </c>
      <c r="H141" s="15">
        <f t="shared" si="11"/>
        <v>19724.645451307271</v>
      </c>
      <c r="I141" s="15">
        <f t="shared" si="12"/>
        <v>3498289.7290806952</v>
      </c>
    </row>
    <row r="142" spans="4:9" x14ac:dyDescent="0.25">
      <c r="D142">
        <f t="shared" si="13"/>
        <v>135</v>
      </c>
      <c r="E142" s="15">
        <f t="shared" si="14"/>
        <v>3498289.7290806952</v>
      </c>
      <c r="F142" s="15">
        <f t="shared" si="10"/>
        <v>43998.944635578089</v>
      </c>
      <c r="G142" s="15">
        <f>IF(D142="","",E142*'Q1 (i)'!I137)</f>
        <v>24138.199130656798</v>
      </c>
      <c r="H142" s="15">
        <f t="shared" si="11"/>
        <v>19860.745504921291</v>
      </c>
      <c r="I142" s="15">
        <f t="shared" si="12"/>
        <v>3478428.9835757739</v>
      </c>
    </row>
    <row r="143" spans="4:9" x14ac:dyDescent="0.25">
      <c r="D143">
        <f t="shared" si="13"/>
        <v>136</v>
      </c>
      <c r="E143" s="15">
        <f t="shared" si="14"/>
        <v>3478428.9835757739</v>
      </c>
      <c r="F143" s="15">
        <f t="shared" si="10"/>
        <v>43998.944635578089</v>
      </c>
      <c r="G143" s="15">
        <f>IF(D143="","",E143*'Q1 (i)'!I138)</f>
        <v>19131.359409666755</v>
      </c>
      <c r="H143" s="15">
        <f t="shared" si="11"/>
        <v>24867.585225911334</v>
      </c>
      <c r="I143" s="15">
        <f t="shared" si="12"/>
        <v>3453561.3983498625</v>
      </c>
    </row>
    <row r="144" spans="4:9" x14ac:dyDescent="0.25">
      <c r="D144">
        <f t="shared" si="13"/>
        <v>137</v>
      </c>
      <c r="E144" s="15">
        <f t="shared" si="14"/>
        <v>3453561.3983498625</v>
      </c>
      <c r="F144" s="15">
        <f t="shared" si="10"/>
        <v>43998.944635578089</v>
      </c>
      <c r="G144" s="15">
        <f>IF(D144="","",E144*'Q1 (i)'!I139)</f>
        <v>18994.587690924243</v>
      </c>
      <c r="H144" s="15">
        <f t="shared" si="11"/>
        <v>25004.356944653846</v>
      </c>
      <c r="I144" s="15">
        <f t="shared" si="12"/>
        <v>3428557.0414052089</v>
      </c>
    </row>
    <row r="145" spans="4:9" x14ac:dyDescent="0.25">
      <c r="D145">
        <f t="shared" si="13"/>
        <v>138</v>
      </c>
      <c r="E145" s="15">
        <f t="shared" si="14"/>
        <v>3428557.0414052089</v>
      </c>
      <c r="F145" s="15">
        <f t="shared" si="10"/>
        <v>43998.944635578089</v>
      </c>
      <c r="G145" s="15">
        <f>IF(D145="","",E145*'Q1 (i)'!I140)</f>
        <v>18857.063727728648</v>
      </c>
      <c r="H145" s="15">
        <f t="shared" si="11"/>
        <v>25141.880907849441</v>
      </c>
      <c r="I145" s="15">
        <f t="shared" si="12"/>
        <v>3403415.1604973595</v>
      </c>
    </row>
    <row r="146" spans="4:9" x14ac:dyDescent="0.25">
      <c r="D146">
        <f t="shared" si="13"/>
        <v>139</v>
      </c>
      <c r="E146" s="15">
        <f t="shared" si="14"/>
        <v>3403415.1604973595</v>
      </c>
      <c r="F146" s="15">
        <f t="shared" si="10"/>
        <v>43998.944635578089</v>
      </c>
      <c r="G146" s="15">
        <f>IF(D146="","",E146*'Q1 (i)'!I141)</f>
        <v>13954.002158039175</v>
      </c>
      <c r="H146" s="15">
        <f t="shared" si="11"/>
        <v>30044.942477538912</v>
      </c>
      <c r="I146" s="15">
        <f t="shared" si="12"/>
        <v>3373370.2180198207</v>
      </c>
    </row>
    <row r="147" spans="4:9" x14ac:dyDescent="0.25">
      <c r="D147">
        <f t="shared" si="13"/>
        <v>140</v>
      </c>
      <c r="E147" s="15">
        <f t="shared" si="14"/>
        <v>3373370.2180198207</v>
      </c>
      <c r="F147" s="15">
        <f t="shared" si="10"/>
        <v>43998.944635578089</v>
      </c>
      <c r="G147" s="15">
        <f>IF(D147="","",E147*'Q1 (i)'!I142)</f>
        <v>13830.817893881267</v>
      </c>
      <c r="H147" s="15">
        <f t="shared" si="11"/>
        <v>30168.126741696822</v>
      </c>
      <c r="I147" s="15">
        <f t="shared" si="12"/>
        <v>3343202.0912781241</v>
      </c>
    </row>
    <row r="148" spans="4:9" x14ac:dyDescent="0.25">
      <c r="D148">
        <f t="shared" si="13"/>
        <v>141</v>
      </c>
      <c r="E148" s="15">
        <f t="shared" si="14"/>
        <v>3343202.0912781241</v>
      </c>
      <c r="F148" s="15">
        <f t="shared" si="10"/>
        <v>43998.944635578089</v>
      </c>
      <c r="G148" s="15">
        <f>IF(D148="","",E148*'Q1 (i)'!I143)</f>
        <v>13707.128574240311</v>
      </c>
      <c r="H148" s="15">
        <f t="shared" si="11"/>
        <v>30291.816061337777</v>
      </c>
      <c r="I148" s="15">
        <f t="shared" si="12"/>
        <v>3312910.2752167862</v>
      </c>
    </row>
    <row r="149" spans="4:9" x14ac:dyDescent="0.25">
      <c r="D149">
        <f t="shared" si="13"/>
        <v>142</v>
      </c>
      <c r="E149" s="15">
        <f t="shared" si="14"/>
        <v>3312910.2752167862</v>
      </c>
      <c r="F149" s="15">
        <f t="shared" si="10"/>
        <v>43998.944635578089</v>
      </c>
      <c r="G149" s="15">
        <f>IF(D149="","",E149*'Q1 (i)'!I144)</f>
        <v>11926.476990780429</v>
      </c>
      <c r="H149" s="15">
        <f t="shared" si="11"/>
        <v>32072.46764479766</v>
      </c>
      <c r="I149" s="15">
        <f t="shared" si="12"/>
        <v>3280837.8075719886</v>
      </c>
    </row>
    <row r="150" spans="4:9" x14ac:dyDescent="0.25">
      <c r="D150">
        <f t="shared" si="13"/>
        <v>143</v>
      </c>
      <c r="E150" s="15">
        <f t="shared" si="14"/>
        <v>3280837.8075719886</v>
      </c>
      <c r="F150" s="15">
        <f t="shared" si="10"/>
        <v>43998.944635578089</v>
      </c>
      <c r="G150" s="15">
        <f>IF(D150="","",E150*'Q1 (i)'!I145)</f>
        <v>11811.016107259158</v>
      </c>
      <c r="H150" s="15">
        <f t="shared" si="11"/>
        <v>32187.928528318931</v>
      </c>
      <c r="I150" s="15">
        <f t="shared" si="12"/>
        <v>3248649.8790436694</v>
      </c>
    </row>
    <row r="151" spans="4:9" x14ac:dyDescent="0.25">
      <c r="D151">
        <f t="shared" si="13"/>
        <v>144</v>
      </c>
      <c r="E151" s="15">
        <f t="shared" si="14"/>
        <v>3248649.8790436694</v>
      </c>
      <c r="F151" s="15">
        <f t="shared" si="10"/>
        <v>43998.944635578089</v>
      </c>
      <c r="G151" s="15">
        <f>IF(D151="","",E151*'Q1 (i)'!I146)</f>
        <v>11695.13956455721</v>
      </c>
      <c r="H151" s="15">
        <f t="shared" si="11"/>
        <v>32303.805071020877</v>
      </c>
      <c r="I151" s="15">
        <f t="shared" si="12"/>
        <v>3216346.0739726485</v>
      </c>
    </row>
    <row r="152" spans="4:9" x14ac:dyDescent="0.25">
      <c r="D152">
        <f t="shared" si="13"/>
        <v>145</v>
      </c>
      <c r="E152" s="15">
        <f t="shared" si="14"/>
        <v>3216346.0739726485</v>
      </c>
      <c r="F152" s="15">
        <f t="shared" si="10"/>
        <v>43998.944635578089</v>
      </c>
      <c r="G152" s="15">
        <f>IF(D152="","",E152*'Q1 (i)'!I147)</f>
        <v>9970.67282931521</v>
      </c>
      <c r="H152" s="15">
        <f t="shared" si="11"/>
        <v>34028.271806262877</v>
      </c>
      <c r="I152" s="15">
        <f t="shared" si="12"/>
        <v>3182317.8021663856</v>
      </c>
    </row>
    <row r="153" spans="4:9" x14ac:dyDescent="0.25">
      <c r="D153">
        <f t="shared" si="13"/>
        <v>146</v>
      </c>
      <c r="E153" s="15">
        <f t="shared" si="14"/>
        <v>3182317.8021663856</v>
      </c>
      <c r="F153" s="15">
        <f t="shared" si="10"/>
        <v>43998.944635578089</v>
      </c>
      <c r="G153" s="15">
        <f>IF(D153="","",E153*'Q1 (i)'!I148)</f>
        <v>9865.1851867157948</v>
      </c>
      <c r="H153" s="15">
        <f t="shared" si="11"/>
        <v>34133.759448862293</v>
      </c>
      <c r="I153" s="15">
        <f t="shared" si="12"/>
        <v>3148184.0427175234</v>
      </c>
    </row>
    <row r="154" spans="4:9" x14ac:dyDescent="0.25">
      <c r="D154">
        <f t="shared" si="13"/>
        <v>147</v>
      </c>
      <c r="E154" s="15">
        <f t="shared" si="14"/>
        <v>3148184.0427175234</v>
      </c>
      <c r="F154" s="15">
        <f t="shared" si="10"/>
        <v>43998.944635578089</v>
      </c>
      <c r="G154" s="15">
        <f>IF(D154="","",E154*'Q1 (i)'!I149)</f>
        <v>9759.3705324243219</v>
      </c>
      <c r="H154" s="15">
        <f t="shared" si="11"/>
        <v>34239.574103153769</v>
      </c>
      <c r="I154" s="15">
        <f t="shared" si="12"/>
        <v>3113944.4686143696</v>
      </c>
    </row>
    <row r="155" spans="4:9" x14ac:dyDescent="0.25">
      <c r="D155">
        <f t="shared" si="13"/>
        <v>148</v>
      </c>
      <c r="E155" s="15">
        <f t="shared" si="14"/>
        <v>3113944.4686143696</v>
      </c>
      <c r="F155" s="15">
        <f t="shared" si="10"/>
        <v>43998.944635578089</v>
      </c>
      <c r="G155" s="15">
        <f>IF(D155="","",E155*'Q1 (i)'!I150)</f>
        <v>10587.411193288855</v>
      </c>
      <c r="H155" s="15">
        <f t="shared" si="11"/>
        <v>33411.533442289234</v>
      </c>
      <c r="I155" s="15">
        <f t="shared" si="12"/>
        <v>3080532.9351720805</v>
      </c>
    </row>
    <row r="156" spans="4:9" x14ac:dyDescent="0.25">
      <c r="D156">
        <f t="shared" si="13"/>
        <v>149</v>
      </c>
      <c r="E156" s="15">
        <f t="shared" si="14"/>
        <v>3080532.9351720805</v>
      </c>
      <c r="F156" s="15">
        <f t="shared" si="10"/>
        <v>43998.944635578089</v>
      </c>
      <c r="G156" s="15">
        <f>IF(D156="","",E156*'Q1 (i)'!I151)</f>
        <v>10473.811979585073</v>
      </c>
      <c r="H156" s="15">
        <f t="shared" si="11"/>
        <v>33525.132655993017</v>
      </c>
      <c r="I156" s="15">
        <f t="shared" si="12"/>
        <v>3047007.8025160874</v>
      </c>
    </row>
    <row r="157" spans="4:9" x14ac:dyDescent="0.25">
      <c r="D157">
        <f t="shared" si="13"/>
        <v>150</v>
      </c>
      <c r="E157" s="15">
        <f t="shared" si="14"/>
        <v>3047007.8025160874</v>
      </c>
      <c r="F157" s="15">
        <f t="shared" si="10"/>
        <v>43998.944635578089</v>
      </c>
      <c r="G157" s="15">
        <f>IF(D157="","",E157*'Q1 (i)'!I152)</f>
        <v>10359.826528554697</v>
      </c>
      <c r="H157" s="15">
        <f t="shared" si="11"/>
        <v>33639.118107023394</v>
      </c>
      <c r="I157" s="15">
        <f t="shared" si="12"/>
        <v>3013368.6844090642</v>
      </c>
    </row>
    <row r="158" spans="4:9" x14ac:dyDescent="0.25">
      <c r="D158">
        <f t="shared" si="13"/>
        <v>151</v>
      </c>
      <c r="E158" s="15">
        <f t="shared" si="14"/>
        <v>3013368.6844090642</v>
      </c>
      <c r="F158" s="15">
        <f t="shared" si="10"/>
        <v>43998.944635578089</v>
      </c>
      <c r="G158" s="15">
        <f>IF(D158="","",E158*'Q1 (i)'!I153)</f>
        <v>13861.495948281696</v>
      </c>
      <c r="H158" s="15">
        <f t="shared" si="11"/>
        <v>30137.448687296393</v>
      </c>
      <c r="I158" s="15">
        <f t="shared" si="12"/>
        <v>2983231.2357217679</v>
      </c>
    </row>
    <row r="159" spans="4:9" x14ac:dyDescent="0.25">
      <c r="D159">
        <f t="shared" si="13"/>
        <v>152</v>
      </c>
      <c r="E159" s="15">
        <f t="shared" si="14"/>
        <v>2983231.2357217679</v>
      </c>
      <c r="F159" s="15">
        <f t="shared" si="10"/>
        <v>43998.944635578089</v>
      </c>
      <c r="G159" s="15">
        <f>IF(D159="","",E159*'Q1 (i)'!I154)</f>
        <v>13722.863684320131</v>
      </c>
      <c r="H159" s="15">
        <f t="shared" si="11"/>
        <v>30276.080951257958</v>
      </c>
      <c r="I159" s="15">
        <f t="shared" si="12"/>
        <v>2952955.1547705098</v>
      </c>
    </row>
    <row r="160" spans="4:9" x14ac:dyDescent="0.25">
      <c r="D160">
        <f t="shared" si="13"/>
        <v>153</v>
      </c>
      <c r="E160" s="15">
        <f t="shared" si="14"/>
        <v>2952955.1547705098</v>
      </c>
      <c r="F160" s="15">
        <f t="shared" si="10"/>
        <v>43998.944635578089</v>
      </c>
      <c r="G160" s="15">
        <f>IF(D160="","",E160*'Q1 (i)'!I155)</f>
        <v>13583.593711944344</v>
      </c>
      <c r="H160" s="15">
        <f t="shared" si="11"/>
        <v>30415.350923633745</v>
      </c>
      <c r="I160" s="15">
        <f t="shared" si="12"/>
        <v>2922539.8038468761</v>
      </c>
    </row>
    <row r="161" spans="4:9" x14ac:dyDescent="0.25">
      <c r="D161">
        <f t="shared" si="13"/>
        <v>154</v>
      </c>
      <c r="E161" s="15">
        <f t="shared" si="14"/>
        <v>2922539.8038468761</v>
      </c>
      <c r="F161" s="15">
        <f t="shared" si="10"/>
        <v>43998.944635578089</v>
      </c>
      <c r="G161" s="15">
        <f>IF(D161="","",E161*'Q1 (i)'!I156)</f>
        <v>19288.762705389381</v>
      </c>
      <c r="H161" s="15">
        <f t="shared" si="11"/>
        <v>24710.181930188708</v>
      </c>
      <c r="I161" s="15">
        <f t="shared" si="12"/>
        <v>2897829.6219166876</v>
      </c>
    </row>
    <row r="162" spans="4:9" x14ac:dyDescent="0.25">
      <c r="D162">
        <f t="shared" si="13"/>
        <v>155</v>
      </c>
      <c r="E162" s="15">
        <f t="shared" si="14"/>
        <v>2897829.6219166876</v>
      </c>
      <c r="F162" s="15">
        <f t="shared" si="10"/>
        <v>43998.944635578089</v>
      </c>
      <c r="G162" s="15">
        <f>IF(D162="","",E162*'Q1 (i)'!I157)</f>
        <v>19125.675504650138</v>
      </c>
      <c r="H162" s="15">
        <f t="shared" si="11"/>
        <v>24873.269130927951</v>
      </c>
      <c r="I162" s="15">
        <f t="shared" si="12"/>
        <v>2872956.3527857596</v>
      </c>
    </row>
    <row r="163" spans="4:9" x14ac:dyDescent="0.25">
      <c r="D163">
        <f t="shared" si="13"/>
        <v>156</v>
      </c>
      <c r="E163" s="15">
        <f t="shared" si="14"/>
        <v>2872956.3527857596</v>
      </c>
      <c r="F163" s="15">
        <f t="shared" si="10"/>
        <v>43998.944635578089</v>
      </c>
      <c r="G163" s="15">
        <f>IF(D163="","",E163*'Q1 (i)'!I158)</f>
        <v>18961.511928386015</v>
      </c>
      <c r="H163" s="15">
        <f t="shared" si="11"/>
        <v>25037.432707192074</v>
      </c>
      <c r="I163" s="15">
        <f t="shared" si="12"/>
        <v>2847918.9200785677</v>
      </c>
    </row>
    <row r="164" spans="4:9" x14ac:dyDescent="0.25">
      <c r="D164">
        <f t="shared" si="13"/>
        <v>157</v>
      </c>
      <c r="E164" s="15">
        <f t="shared" si="14"/>
        <v>2847918.9200785677</v>
      </c>
      <c r="F164" s="15">
        <f t="shared" si="10"/>
        <v>43998.944635578089</v>
      </c>
      <c r="G164" s="15">
        <f>IF(D164="","",E164*'Q1 (i)'!I159)</f>
        <v>21359.391900589257</v>
      </c>
      <c r="H164" s="15">
        <f t="shared" si="11"/>
        <v>22639.552734988833</v>
      </c>
      <c r="I164" s="15">
        <f t="shared" si="12"/>
        <v>2825279.367343579</v>
      </c>
    </row>
    <row r="165" spans="4:9" x14ac:dyDescent="0.25">
      <c r="D165">
        <f t="shared" si="13"/>
        <v>158</v>
      </c>
      <c r="E165" s="15">
        <f t="shared" si="14"/>
        <v>2825279.367343579</v>
      </c>
      <c r="F165" s="15">
        <f t="shared" si="10"/>
        <v>43998.944635578089</v>
      </c>
      <c r="G165" s="15">
        <f>IF(D165="","",E165*'Q1 (i)'!I160)</f>
        <v>21189.595255076842</v>
      </c>
      <c r="H165" s="15">
        <f t="shared" si="11"/>
        <v>22809.349380501248</v>
      </c>
      <c r="I165" s="15">
        <f t="shared" si="12"/>
        <v>2802470.0179630779</v>
      </c>
    </row>
    <row r="166" spans="4:9" x14ac:dyDescent="0.25">
      <c r="D166">
        <f t="shared" si="13"/>
        <v>159</v>
      </c>
      <c r="E166" s="15">
        <f t="shared" si="14"/>
        <v>2802470.0179630779</v>
      </c>
      <c r="F166" s="15">
        <f t="shared" si="10"/>
        <v>43998.944635578089</v>
      </c>
      <c r="G166" s="15">
        <f>IF(D166="","",E166*'Q1 (i)'!I161)</f>
        <v>21018.525134723084</v>
      </c>
      <c r="H166" s="15">
        <f t="shared" si="11"/>
        <v>22980.419500855005</v>
      </c>
      <c r="I166" s="15">
        <f t="shared" si="12"/>
        <v>2779489.5984622231</v>
      </c>
    </row>
    <row r="167" spans="4:9" x14ac:dyDescent="0.25">
      <c r="D167">
        <f t="shared" si="13"/>
        <v>160</v>
      </c>
      <c r="E167" s="15">
        <f t="shared" si="14"/>
        <v>2779489.5984622231</v>
      </c>
      <c r="F167" s="15">
        <f t="shared" si="10"/>
        <v>43998.944635578089</v>
      </c>
      <c r="G167" s="15">
        <f>IF(D167="","",E167*'Q1 (i)'!I162)</f>
        <v>22235.916787697784</v>
      </c>
      <c r="H167" s="15">
        <f t="shared" si="11"/>
        <v>21763.027847880305</v>
      </c>
      <c r="I167" s="15">
        <f t="shared" si="12"/>
        <v>2757726.5706143426</v>
      </c>
    </row>
    <row r="168" spans="4:9" x14ac:dyDescent="0.25">
      <c r="D168">
        <f t="shared" si="13"/>
        <v>161</v>
      </c>
      <c r="E168" s="15">
        <f t="shared" si="14"/>
        <v>2757726.5706143426</v>
      </c>
      <c r="F168" s="15">
        <f t="shared" si="10"/>
        <v>43998.944635578089</v>
      </c>
      <c r="G168" s="15">
        <f>IF(D168="","",E168*'Q1 (i)'!I163)</f>
        <v>22061.812564914741</v>
      </c>
      <c r="H168" s="15">
        <f t="shared" si="11"/>
        <v>21937.132070663349</v>
      </c>
      <c r="I168" s="15">
        <f t="shared" si="12"/>
        <v>2735789.4385436792</v>
      </c>
    </row>
    <row r="169" spans="4:9" x14ac:dyDescent="0.25">
      <c r="D169">
        <f t="shared" si="13"/>
        <v>162</v>
      </c>
      <c r="E169" s="15">
        <f t="shared" si="14"/>
        <v>2735789.4385436792</v>
      </c>
      <c r="F169" s="15">
        <f t="shared" si="10"/>
        <v>43998.944635578089</v>
      </c>
      <c r="G169" s="15">
        <f>IF(D169="","",E169*'Q1 (i)'!I164)</f>
        <v>21886.315508349435</v>
      </c>
      <c r="H169" s="15">
        <f t="shared" si="11"/>
        <v>22112.629127228654</v>
      </c>
      <c r="I169" s="15">
        <f t="shared" si="12"/>
        <v>2713676.8094164506</v>
      </c>
    </row>
    <row r="170" spans="4:9" x14ac:dyDescent="0.25">
      <c r="D170">
        <f t="shared" si="13"/>
        <v>163</v>
      </c>
      <c r="E170" s="15">
        <f t="shared" si="14"/>
        <v>2713676.8094164506</v>
      </c>
      <c r="F170" s="15">
        <f t="shared" si="10"/>
        <v>43998.944635578089</v>
      </c>
      <c r="G170" s="15">
        <f>IF(D170="","",E170*'Q1 (i)'!I165)</f>
        <v>18453.002304031863</v>
      </c>
      <c r="H170" s="15">
        <f t="shared" si="11"/>
        <v>25545.942331546226</v>
      </c>
      <c r="I170" s="15">
        <f t="shared" si="12"/>
        <v>2688130.8670849041</v>
      </c>
    </row>
    <row r="171" spans="4:9" x14ac:dyDescent="0.25">
      <c r="D171">
        <f t="shared" si="13"/>
        <v>164</v>
      </c>
      <c r="E171" s="15">
        <f t="shared" si="14"/>
        <v>2688130.8670849041</v>
      </c>
      <c r="F171" s="15">
        <f t="shared" si="10"/>
        <v>43998.944635578089</v>
      </c>
      <c r="G171" s="15">
        <f>IF(D171="","",E171*'Q1 (i)'!I166)</f>
        <v>18279.289896177346</v>
      </c>
      <c r="H171" s="15">
        <f t="shared" si="11"/>
        <v>25719.654739400743</v>
      </c>
      <c r="I171" s="15">
        <f t="shared" si="12"/>
        <v>2662411.2123455033</v>
      </c>
    </row>
    <row r="172" spans="4:9" x14ac:dyDescent="0.25">
      <c r="D172">
        <f t="shared" si="13"/>
        <v>165</v>
      </c>
      <c r="E172" s="15">
        <f t="shared" si="14"/>
        <v>2662411.2123455033</v>
      </c>
      <c r="F172" s="15">
        <f t="shared" si="10"/>
        <v>43998.944635578089</v>
      </c>
      <c r="G172" s="15">
        <f>IF(D172="","",E172*'Q1 (i)'!I167)</f>
        <v>18104.396243949421</v>
      </c>
      <c r="H172" s="15">
        <f t="shared" si="11"/>
        <v>25894.548391628668</v>
      </c>
      <c r="I172" s="15">
        <f t="shared" si="12"/>
        <v>2636516.6639538747</v>
      </c>
    </row>
    <row r="173" spans="4:9" x14ac:dyDescent="0.25">
      <c r="D173">
        <f t="shared" si="13"/>
        <v>166</v>
      </c>
      <c r="E173" s="15">
        <f t="shared" si="14"/>
        <v>2636516.6639538747</v>
      </c>
      <c r="F173" s="15">
        <f t="shared" si="10"/>
        <v>43998.944635578089</v>
      </c>
      <c r="G173" s="15">
        <f>IF(D173="","",E173*'Q1 (i)'!I168)</f>
        <v>16873.706649304801</v>
      </c>
      <c r="H173" s="15">
        <f t="shared" si="11"/>
        <v>27125.237986273289</v>
      </c>
      <c r="I173" s="15">
        <f t="shared" si="12"/>
        <v>2609391.4259676016</v>
      </c>
    </row>
    <row r="174" spans="4:9" x14ac:dyDescent="0.25">
      <c r="D174">
        <f t="shared" si="13"/>
        <v>167</v>
      </c>
      <c r="E174" s="15">
        <f t="shared" si="14"/>
        <v>2609391.4259676016</v>
      </c>
      <c r="F174" s="15">
        <f t="shared" si="10"/>
        <v>43998.944635578089</v>
      </c>
      <c r="G174" s="15">
        <f>IF(D174="","",E174*'Q1 (i)'!I169)</f>
        <v>16700.105126192651</v>
      </c>
      <c r="H174" s="15">
        <f t="shared" si="11"/>
        <v>27298.839509385438</v>
      </c>
      <c r="I174" s="15">
        <f t="shared" si="12"/>
        <v>2582092.586458216</v>
      </c>
    </row>
    <row r="175" spans="4:9" x14ac:dyDescent="0.25">
      <c r="D175">
        <f t="shared" si="13"/>
        <v>168</v>
      </c>
      <c r="E175" s="15">
        <f t="shared" si="14"/>
        <v>2582092.586458216</v>
      </c>
      <c r="F175" s="15">
        <f t="shared" si="10"/>
        <v>43998.944635578089</v>
      </c>
      <c r="G175" s="15">
        <f>IF(D175="","",E175*'Q1 (i)'!I170)</f>
        <v>16525.392553332582</v>
      </c>
      <c r="H175" s="15">
        <f t="shared" si="11"/>
        <v>27473.552082245507</v>
      </c>
      <c r="I175" s="15">
        <f t="shared" si="12"/>
        <v>2554619.0343759703</v>
      </c>
    </row>
    <row r="176" spans="4:9" x14ac:dyDescent="0.25">
      <c r="D176">
        <f t="shared" si="13"/>
        <v>169</v>
      </c>
      <c r="E176" s="15">
        <f t="shared" si="14"/>
        <v>2554619.0343759703</v>
      </c>
      <c r="F176" s="15">
        <f t="shared" si="10"/>
        <v>43998.944635578089</v>
      </c>
      <c r="G176" s="15">
        <f>IF(D176="","",E176*'Q1 (i)'!I171)</f>
        <v>15072.252302818224</v>
      </c>
      <c r="H176" s="15">
        <f t="shared" si="11"/>
        <v>28926.692332759863</v>
      </c>
      <c r="I176" s="15">
        <f t="shared" si="12"/>
        <v>2525692.3420432103</v>
      </c>
    </row>
    <row r="177" spans="4:9" x14ac:dyDescent="0.25">
      <c r="D177">
        <f t="shared" si="13"/>
        <v>170</v>
      </c>
      <c r="E177" s="15">
        <f t="shared" si="14"/>
        <v>2525692.3420432103</v>
      </c>
      <c r="F177" s="15">
        <f t="shared" si="10"/>
        <v>43998.944635578089</v>
      </c>
      <c r="G177" s="15">
        <f>IF(D177="","",E177*'Q1 (i)'!I172)</f>
        <v>14901.58481805494</v>
      </c>
      <c r="H177" s="15">
        <f t="shared" si="11"/>
        <v>29097.359817523149</v>
      </c>
      <c r="I177" s="15">
        <f t="shared" si="12"/>
        <v>2496594.9822256872</v>
      </c>
    </row>
    <row r="178" spans="4:9" x14ac:dyDescent="0.25">
      <c r="D178">
        <f t="shared" si="13"/>
        <v>171</v>
      </c>
      <c r="E178" s="15">
        <f t="shared" si="14"/>
        <v>2496594.9822256872</v>
      </c>
      <c r="F178" s="15">
        <f t="shared" si="10"/>
        <v>43998.944635578089</v>
      </c>
      <c r="G178" s="15">
        <f>IF(D178="","",E178*'Q1 (i)'!I173)</f>
        <v>14729.910395131554</v>
      </c>
      <c r="H178" s="15">
        <f t="shared" si="11"/>
        <v>29269.034240446534</v>
      </c>
      <c r="I178" s="15">
        <f t="shared" si="12"/>
        <v>2467325.9479852407</v>
      </c>
    </row>
    <row r="179" spans="4:9" x14ac:dyDescent="0.25">
      <c r="D179">
        <f t="shared" si="13"/>
        <v>172</v>
      </c>
      <c r="E179" s="15">
        <f t="shared" si="14"/>
        <v>2467325.9479852407</v>
      </c>
      <c r="F179" s="15">
        <f t="shared" si="10"/>
        <v>43998.944635578089</v>
      </c>
      <c r="G179" s="15">
        <f>IF(D179="","",E179*'Q1 (i)'!I174)</f>
        <v>14803.955687911444</v>
      </c>
      <c r="H179" s="15">
        <f t="shared" si="11"/>
        <v>29194.988947666643</v>
      </c>
      <c r="I179" s="15">
        <f t="shared" si="12"/>
        <v>2438130.959037574</v>
      </c>
    </row>
    <row r="180" spans="4:9" x14ac:dyDescent="0.25">
      <c r="D180">
        <f t="shared" si="13"/>
        <v>173</v>
      </c>
      <c r="E180" s="15">
        <f t="shared" si="14"/>
        <v>2438130.959037574</v>
      </c>
      <c r="F180" s="15">
        <f t="shared" si="10"/>
        <v>43998.944635578089</v>
      </c>
      <c r="G180" s="15">
        <f>IF(D180="","",E180*'Q1 (i)'!I175)</f>
        <v>14628.785754225444</v>
      </c>
      <c r="H180" s="15">
        <f t="shared" si="11"/>
        <v>29370.158881352647</v>
      </c>
      <c r="I180" s="15">
        <f t="shared" si="12"/>
        <v>2408760.8001562213</v>
      </c>
    </row>
    <row r="181" spans="4:9" x14ac:dyDescent="0.25">
      <c r="D181">
        <f t="shared" si="13"/>
        <v>174</v>
      </c>
      <c r="E181" s="15">
        <f t="shared" si="14"/>
        <v>2408760.8001562213</v>
      </c>
      <c r="F181" s="15">
        <f t="shared" si="10"/>
        <v>43998.944635578089</v>
      </c>
      <c r="G181" s="15">
        <f>IF(D181="","",E181*'Q1 (i)'!I176)</f>
        <v>14452.564800937327</v>
      </c>
      <c r="H181" s="15">
        <f t="shared" si="11"/>
        <v>29546.379834640764</v>
      </c>
      <c r="I181" s="15">
        <f t="shared" si="12"/>
        <v>2379214.4203215805</v>
      </c>
    </row>
    <row r="182" spans="4:9" x14ac:dyDescent="0.25">
      <c r="D182">
        <f t="shared" si="13"/>
        <v>175</v>
      </c>
      <c r="E182" s="15">
        <f t="shared" si="14"/>
        <v>2379214.4203215805</v>
      </c>
      <c r="F182" s="15">
        <f t="shared" si="10"/>
        <v>43998.944635578089</v>
      </c>
      <c r="G182" s="15">
        <f>IF(D182="","",E182*'Q1 (i)'!I177)</f>
        <v>14275.286521929484</v>
      </c>
      <c r="H182" s="15">
        <f t="shared" si="11"/>
        <v>29723.658113648606</v>
      </c>
      <c r="I182" s="15">
        <f t="shared" si="12"/>
        <v>2349490.7622079318</v>
      </c>
    </row>
    <row r="183" spans="4:9" x14ac:dyDescent="0.25">
      <c r="D183">
        <f t="shared" si="13"/>
        <v>176</v>
      </c>
      <c r="E183" s="15">
        <f t="shared" si="14"/>
        <v>2349490.7622079318</v>
      </c>
      <c r="F183" s="15">
        <f t="shared" si="10"/>
        <v>43998.944635578089</v>
      </c>
      <c r="G183" s="15">
        <f>IF(D183="","",E183*'Q1 (i)'!I178)</f>
        <v>14096.944573247591</v>
      </c>
      <c r="H183" s="15">
        <f t="shared" si="11"/>
        <v>29902.000062330499</v>
      </c>
      <c r="I183" s="15">
        <f t="shared" si="12"/>
        <v>2319588.7621456012</v>
      </c>
    </row>
    <row r="184" spans="4:9" x14ac:dyDescent="0.25">
      <c r="D184">
        <f t="shared" si="13"/>
        <v>177</v>
      </c>
      <c r="E184" s="15">
        <f t="shared" si="14"/>
        <v>2319588.7621456012</v>
      </c>
      <c r="F184" s="15">
        <f t="shared" si="10"/>
        <v>43998.944635578089</v>
      </c>
      <c r="G184" s="15">
        <f>IF(D184="","",E184*'Q1 (i)'!I179)</f>
        <v>13917.532572873608</v>
      </c>
      <c r="H184" s="15">
        <f t="shared" si="11"/>
        <v>30081.412062704483</v>
      </c>
      <c r="I184" s="15">
        <f t="shared" si="12"/>
        <v>2289507.3500828966</v>
      </c>
    </row>
    <row r="185" spans="4:9" x14ac:dyDescent="0.25">
      <c r="D185">
        <f t="shared" si="13"/>
        <v>178</v>
      </c>
      <c r="E185" s="15">
        <f t="shared" si="14"/>
        <v>2289507.3500828966</v>
      </c>
      <c r="F185" s="15">
        <f t="shared" si="10"/>
        <v>43998.944635578089</v>
      </c>
      <c r="G185" s="15">
        <f>IF(D185="","",E185*'Q1 (i)'!I180)</f>
        <v>13737.04410049738</v>
      </c>
      <c r="H185" s="15">
        <f t="shared" si="11"/>
        <v>30261.900535080709</v>
      </c>
      <c r="I185" s="15">
        <f t="shared" si="12"/>
        <v>2259245.4495478161</v>
      </c>
    </row>
    <row r="186" spans="4:9" x14ac:dyDescent="0.25">
      <c r="D186">
        <f t="shared" si="13"/>
        <v>179</v>
      </c>
      <c r="E186" s="15">
        <f t="shared" si="14"/>
        <v>2259245.4495478161</v>
      </c>
      <c r="F186" s="15">
        <f t="shared" si="10"/>
        <v>43998.944635578089</v>
      </c>
      <c r="G186" s="15">
        <f>IF(D186="","",E186*'Q1 (i)'!I181)</f>
        <v>13555.472697286898</v>
      </c>
      <c r="H186" s="15">
        <f t="shared" si="11"/>
        <v>30443.471938291194</v>
      </c>
      <c r="I186" s="15">
        <f t="shared" si="12"/>
        <v>2228801.977609525</v>
      </c>
    </row>
    <row r="187" spans="4:9" x14ac:dyDescent="0.25">
      <c r="D187">
        <f t="shared" si="13"/>
        <v>180</v>
      </c>
      <c r="E187" s="15">
        <f t="shared" si="14"/>
        <v>2228801.977609525</v>
      </c>
      <c r="F187" s="15">
        <f t="shared" si="10"/>
        <v>43998.944635578089</v>
      </c>
      <c r="G187" s="15">
        <f>IF(D187="","",E187*'Q1 (i)'!I182)</f>
        <v>13372.81186565715</v>
      </c>
      <c r="H187" s="15">
        <f t="shared" si="11"/>
        <v>30626.13276992094</v>
      </c>
      <c r="I187" s="15">
        <f t="shared" si="12"/>
        <v>2198175.8448396041</v>
      </c>
    </row>
    <row r="188" spans="4:9" x14ac:dyDescent="0.25">
      <c r="D188">
        <f t="shared" si="13"/>
        <v>181</v>
      </c>
      <c r="E188" s="15">
        <f t="shared" si="14"/>
        <v>2198175.8448396041</v>
      </c>
      <c r="F188" s="15">
        <f t="shared" si="10"/>
        <v>43998.944635578089</v>
      </c>
      <c r="G188" s="15">
        <f>IF(D188="","",E188*'Q1 (i)'!I183)</f>
        <v>13189.055069037626</v>
      </c>
      <c r="H188" s="15">
        <f t="shared" si="11"/>
        <v>30809.889566540463</v>
      </c>
      <c r="I188" s="15">
        <f t="shared" si="12"/>
        <v>2167365.9552730639</v>
      </c>
    </row>
    <row r="189" spans="4:9" x14ac:dyDescent="0.25">
      <c r="D189">
        <f t="shared" si="13"/>
        <v>182</v>
      </c>
      <c r="E189" s="15">
        <f t="shared" si="14"/>
        <v>2167365.9552730639</v>
      </c>
      <c r="F189" s="15">
        <f t="shared" si="10"/>
        <v>43998.944635578089</v>
      </c>
      <c r="G189" s="15">
        <f>IF(D189="","",E189*'Q1 (i)'!I184)</f>
        <v>13004.195731638383</v>
      </c>
      <c r="H189" s="15">
        <f t="shared" si="11"/>
        <v>30994.748903939704</v>
      </c>
      <c r="I189" s="15">
        <f t="shared" si="12"/>
        <v>2136371.2063691244</v>
      </c>
    </row>
    <row r="190" spans="4:9" x14ac:dyDescent="0.25">
      <c r="D190">
        <f t="shared" si="13"/>
        <v>183</v>
      </c>
      <c r="E190" s="15">
        <f t="shared" si="14"/>
        <v>2136371.2063691244</v>
      </c>
      <c r="F190" s="15">
        <f t="shared" si="10"/>
        <v>43998.944635578089</v>
      </c>
      <c r="G190" s="15">
        <f>IF(D190="","",E190*'Q1 (i)'!I185)</f>
        <v>12818.227238214746</v>
      </c>
      <c r="H190" s="15">
        <f t="shared" si="11"/>
        <v>31180.717397363343</v>
      </c>
      <c r="I190" s="15">
        <f t="shared" si="12"/>
        <v>2105190.488971761</v>
      </c>
    </row>
    <row r="191" spans="4:9" x14ac:dyDescent="0.25">
      <c r="D191">
        <f t="shared" si="13"/>
        <v>184</v>
      </c>
      <c r="E191" s="15">
        <f t="shared" si="14"/>
        <v>2105190.488971761</v>
      </c>
      <c r="F191" s="15">
        <f t="shared" si="10"/>
        <v>43998.944635578089</v>
      </c>
      <c r="G191" s="15">
        <f>IF(D191="","",E191*'Q1 (i)'!I186)</f>
        <v>12631.142933830566</v>
      </c>
      <c r="H191" s="15">
        <f t="shared" si="11"/>
        <v>31367.801701747521</v>
      </c>
      <c r="I191" s="15">
        <f t="shared" si="12"/>
        <v>2073822.6872700134</v>
      </c>
    </row>
    <row r="192" spans="4:9" x14ac:dyDescent="0.25">
      <c r="D192">
        <f t="shared" si="13"/>
        <v>185</v>
      </c>
      <c r="E192" s="15">
        <f t="shared" si="14"/>
        <v>2073822.6872700134</v>
      </c>
      <c r="F192" s="15">
        <f t="shared" si="10"/>
        <v>43998.944635578089</v>
      </c>
      <c r="G192" s="15">
        <f>IF(D192="","",E192*'Q1 (i)'!I187)</f>
        <v>12442.93612362008</v>
      </c>
      <c r="H192" s="15">
        <f t="shared" si="11"/>
        <v>31556.008511958011</v>
      </c>
      <c r="I192" s="15">
        <f t="shared" si="12"/>
        <v>2042266.6787580554</v>
      </c>
    </row>
    <row r="193" spans="4:9" x14ac:dyDescent="0.25">
      <c r="D193">
        <f t="shared" si="13"/>
        <v>186</v>
      </c>
      <c r="E193" s="15">
        <f t="shared" si="14"/>
        <v>2042266.6787580554</v>
      </c>
      <c r="F193" s="15">
        <f t="shared" si="10"/>
        <v>43998.944635578089</v>
      </c>
      <c r="G193" s="15">
        <f>IF(D193="","",E193*'Q1 (i)'!I188)</f>
        <v>12253.600072548334</v>
      </c>
      <c r="H193" s="15">
        <f t="shared" si="11"/>
        <v>31745.344563029757</v>
      </c>
      <c r="I193" s="15">
        <f t="shared" si="12"/>
        <v>2010521.3341950257</v>
      </c>
    </row>
    <row r="194" spans="4:9" x14ac:dyDescent="0.25">
      <c r="D194">
        <f t="shared" si="13"/>
        <v>187</v>
      </c>
      <c r="E194" s="15">
        <f t="shared" si="14"/>
        <v>2010521.3341950257</v>
      </c>
      <c r="F194" s="15">
        <f t="shared" si="10"/>
        <v>43998.944635578089</v>
      </c>
      <c r="G194" s="15">
        <f>IF(D194="","",E194*'Q1 (i)'!I189)</f>
        <v>12063.128005170154</v>
      </c>
      <c r="H194" s="15">
        <f t="shared" si="11"/>
        <v>31935.816630407935</v>
      </c>
      <c r="I194" s="15">
        <f t="shared" si="12"/>
        <v>1978585.5175646178</v>
      </c>
    </row>
    <row r="195" spans="4:9" x14ac:dyDescent="0.25">
      <c r="D195">
        <f t="shared" si="13"/>
        <v>188</v>
      </c>
      <c r="E195" s="15">
        <f t="shared" si="14"/>
        <v>1978585.5175646178</v>
      </c>
      <c r="F195" s="15">
        <f t="shared" si="10"/>
        <v>43998.944635578089</v>
      </c>
      <c r="G195" s="15">
        <f>IF(D195="","",E195*'Q1 (i)'!I190)</f>
        <v>11871.513105387707</v>
      </c>
      <c r="H195" s="15">
        <f t="shared" si="11"/>
        <v>32127.431530190384</v>
      </c>
      <c r="I195" s="15">
        <f t="shared" si="12"/>
        <v>1946458.0860344274</v>
      </c>
    </row>
    <row r="196" spans="4:9" x14ac:dyDescent="0.25">
      <c r="D196">
        <f t="shared" si="13"/>
        <v>189</v>
      </c>
      <c r="E196" s="15">
        <f t="shared" si="14"/>
        <v>1946458.0860344274</v>
      </c>
      <c r="F196" s="15">
        <f t="shared" si="10"/>
        <v>43998.944635578089</v>
      </c>
      <c r="G196" s="15">
        <f>IF(D196="","",E196*'Q1 (i)'!I191)</f>
        <v>11678.748516206564</v>
      </c>
      <c r="H196" s="15">
        <f t="shared" si="11"/>
        <v>32320.196119371525</v>
      </c>
      <c r="I196" s="15">
        <f t="shared" si="12"/>
        <v>1914137.8899150558</v>
      </c>
    </row>
    <row r="197" spans="4:9" x14ac:dyDescent="0.25">
      <c r="D197">
        <f t="shared" si="13"/>
        <v>190</v>
      </c>
      <c r="E197" s="15">
        <f t="shared" si="14"/>
        <v>1914137.8899150558</v>
      </c>
      <c r="F197" s="15">
        <f t="shared" si="10"/>
        <v>43998.944635578089</v>
      </c>
      <c r="G197" s="15">
        <f>IF(D197="","",E197*'Q1 (i)'!I192)</f>
        <v>11676.241128481841</v>
      </c>
      <c r="H197" s="15">
        <f t="shared" si="11"/>
        <v>32322.703507096248</v>
      </c>
      <c r="I197" s="15">
        <f t="shared" si="12"/>
        <v>1881815.1864079596</v>
      </c>
    </row>
    <row r="198" spans="4:9" x14ac:dyDescent="0.25">
      <c r="D198">
        <f t="shared" si="13"/>
        <v>191</v>
      </c>
      <c r="E198" s="15">
        <f t="shared" si="14"/>
        <v>1881815.1864079596</v>
      </c>
      <c r="F198" s="15">
        <f t="shared" si="10"/>
        <v>43998.944635578089</v>
      </c>
      <c r="G198" s="15">
        <f>IF(D198="","",E198*'Q1 (i)'!I193)</f>
        <v>11479.072637088553</v>
      </c>
      <c r="H198" s="15">
        <f t="shared" si="11"/>
        <v>32519.871998489536</v>
      </c>
      <c r="I198" s="15">
        <f t="shared" si="12"/>
        <v>1849295.31440947</v>
      </c>
    </row>
    <row r="199" spans="4:9" x14ac:dyDescent="0.25">
      <c r="D199">
        <f t="shared" si="13"/>
        <v>192</v>
      </c>
      <c r="E199" s="15">
        <f t="shared" si="14"/>
        <v>1849295.31440947</v>
      </c>
      <c r="F199" s="15">
        <f t="shared" si="10"/>
        <v>43998.944635578089</v>
      </c>
      <c r="G199" s="15">
        <f>IF(D199="","",E199*'Q1 (i)'!I194)</f>
        <v>11280.701417897768</v>
      </c>
      <c r="H199" s="15">
        <f t="shared" si="11"/>
        <v>32718.24321768032</v>
      </c>
      <c r="I199" s="15">
        <f t="shared" si="12"/>
        <v>1816577.0711917896</v>
      </c>
    </row>
    <row r="200" spans="4:9" x14ac:dyDescent="0.25">
      <c r="D200">
        <f t="shared" si="13"/>
        <v>193</v>
      </c>
      <c r="E200" s="15">
        <f t="shared" si="14"/>
        <v>1816577.0711917896</v>
      </c>
      <c r="F200" s="15">
        <f t="shared" si="10"/>
        <v>43998.944635578089</v>
      </c>
      <c r="G200" s="15">
        <f>IF(D200="","",E200*'Q1 (i)'!I195)</f>
        <v>11081.120134269917</v>
      </c>
      <c r="H200" s="15">
        <f t="shared" si="11"/>
        <v>32917.824501308176</v>
      </c>
      <c r="I200" s="15">
        <f t="shared" si="12"/>
        <v>1783659.2466904814</v>
      </c>
    </row>
    <row r="201" spans="4:9" x14ac:dyDescent="0.25">
      <c r="D201">
        <f t="shared" si="13"/>
        <v>194</v>
      </c>
      <c r="E201" s="15">
        <f t="shared" si="14"/>
        <v>1783659.2466904814</v>
      </c>
      <c r="F201" s="15">
        <f t="shared" ref="F201:F247" si="15">IF(D201="","",$E$5)</f>
        <v>43998.944635578089</v>
      </c>
      <c r="G201" s="15">
        <f>IF(D201="","",E201*'Q1 (i)'!I196)</f>
        <v>10880.321404811937</v>
      </c>
      <c r="H201" s="15">
        <f t="shared" ref="H201:H247" si="16">IF(D201="","",F201-G201)</f>
        <v>33118.623230766156</v>
      </c>
      <c r="I201" s="15">
        <f t="shared" ref="I201:I247" si="17">IF(D201="","",E201-H201)</f>
        <v>1750540.6234597154</v>
      </c>
    </row>
    <row r="202" spans="4:9" x14ac:dyDescent="0.25">
      <c r="D202">
        <f t="shared" ref="D202:D265" si="18">IF(D201&lt;$E$3,D201+1,"")</f>
        <v>195</v>
      </c>
      <c r="E202" s="15">
        <f t="shared" ref="E202:E247" si="19">IF(D202="","",I201)</f>
        <v>1750540.6234597154</v>
      </c>
      <c r="F202" s="15">
        <f t="shared" si="15"/>
        <v>43998.944635578089</v>
      </c>
      <c r="G202" s="15">
        <f>IF(D202="","",E202*'Q1 (i)'!I197)</f>
        <v>10678.297803104264</v>
      </c>
      <c r="H202" s="15">
        <f t="shared" si="16"/>
        <v>33320.646832473823</v>
      </c>
      <c r="I202" s="15">
        <f t="shared" si="17"/>
        <v>1717219.9766272416</v>
      </c>
    </row>
    <row r="203" spans="4:9" x14ac:dyDescent="0.25">
      <c r="D203">
        <f t="shared" si="18"/>
        <v>196</v>
      </c>
      <c r="E203" s="15">
        <f t="shared" si="19"/>
        <v>1717219.9766272416</v>
      </c>
      <c r="F203" s="15">
        <f t="shared" si="15"/>
        <v>43998.944635578089</v>
      </c>
      <c r="G203" s="15">
        <f>IF(D203="","",E203*'Q1 (i)'!I198)</f>
        <v>11333.651845739794</v>
      </c>
      <c r="H203" s="15">
        <f t="shared" si="16"/>
        <v>32665.292789838295</v>
      </c>
      <c r="I203" s="15">
        <f t="shared" si="17"/>
        <v>1684554.6838374033</v>
      </c>
    </row>
    <row r="204" spans="4:9" x14ac:dyDescent="0.25">
      <c r="D204">
        <f t="shared" si="18"/>
        <v>197</v>
      </c>
      <c r="E204" s="15">
        <f t="shared" si="19"/>
        <v>1684554.6838374033</v>
      </c>
      <c r="F204" s="15">
        <f t="shared" si="15"/>
        <v>43998.944635578089</v>
      </c>
      <c r="G204" s="15">
        <f>IF(D204="","",E204*'Q1 (i)'!I199)</f>
        <v>11118.060913326863</v>
      </c>
      <c r="H204" s="15">
        <f t="shared" si="16"/>
        <v>32880.883722251223</v>
      </c>
      <c r="I204" s="15">
        <f t="shared" si="17"/>
        <v>1651673.800115152</v>
      </c>
    </row>
    <row r="205" spans="4:9" x14ac:dyDescent="0.25">
      <c r="D205">
        <f t="shared" si="18"/>
        <v>198</v>
      </c>
      <c r="E205" s="15">
        <f t="shared" si="19"/>
        <v>1651673.800115152</v>
      </c>
      <c r="F205" s="15">
        <f t="shared" si="15"/>
        <v>43998.944635578089</v>
      </c>
      <c r="G205" s="15">
        <f>IF(D205="","",E205*'Q1 (i)'!I200)</f>
        <v>10901.047080760003</v>
      </c>
      <c r="H205" s="15">
        <f t="shared" si="16"/>
        <v>33097.89755481809</v>
      </c>
      <c r="I205" s="15">
        <f t="shared" si="17"/>
        <v>1618575.902560334</v>
      </c>
    </row>
    <row r="206" spans="4:9" x14ac:dyDescent="0.25">
      <c r="D206">
        <f t="shared" si="18"/>
        <v>199</v>
      </c>
      <c r="E206" s="15">
        <f t="shared" si="19"/>
        <v>1618575.902560334</v>
      </c>
      <c r="F206" s="15">
        <f t="shared" si="15"/>
        <v>43998.944635578089</v>
      </c>
      <c r="G206" s="15">
        <f>IF(D206="","",E206*'Q1 (i)'!I201)</f>
        <v>9873.313005618038</v>
      </c>
      <c r="H206" s="15">
        <f t="shared" si="16"/>
        <v>34125.631629960051</v>
      </c>
      <c r="I206" s="15">
        <f t="shared" si="17"/>
        <v>1584450.2709303738</v>
      </c>
    </row>
    <row r="207" spans="4:9" x14ac:dyDescent="0.25">
      <c r="D207">
        <f t="shared" si="18"/>
        <v>200</v>
      </c>
      <c r="E207" s="15">
        <f t="shared" si="19"/>
        <v>1584450.2709303738</v>
      </c>
      <c r="F207" s="15">
        <f t="shared" si="15"/>
        <v>43998.944635578089</v>
      </c>
      <c r="G207" s="15">
        <f>IF(D207="","",E207*'Q1 (i)'!I202)</f>
        <v>9665.1466526752811</v>
      </c>
      <c r="H207" s="15">
        <f t="shared" si="16"/>
        <v>34333.797982902805</v>
      </c>
      <c r="I207" s="15">
        <f t="shared" si="17"/>
        <v>1550116.4729474711</v>
      </c>
    </row>
    <row r="208" spans="4:9" x14ac:dyDescent="0.25">
      <c r="D208">
        <f t="shared" si="18"/>
        <v>201</v>
      </c>
      <c r="E208" s="15">
        <f t="shared" si="19"/>
        <v>1550116.4729474711</v>
      </c>
      <c r="F208" s="15">
        <f t="shared" si="15"/>
        <v>43998.944635578089</v>
      </c>
      <c r="G208" s="15">
        <f>IF(D208="","",E208*'Q1 (i)'!I203)</f>
        <v>9455.7104849795742</v>
      </c>
      <c r="H208" s="15">
        <f t="shared" si="16"/>
        <v>34543.234150598517</v>
      </c>
      <c r="I208" s="15">
        <f t="shared" si="17"/>
        <v>1515573.2387968726</v>
      </c>
    </row>
    <row r="209" spans="4:9" x14ac:dyDescent="0.25">
      <c r="D209">
        <f t="shared" si="18"/>
        <v>202</v>
      </c>
      <c r="E209" s="15">
        <f t="shared" si="19"/>
        <v>1515573.2387968726</v>
      </c>
      <c r="F209" s="15">
        <f t="shared" si="15"/>
        <v>43998.944635578089</v>
      </c>
      <c r="G209" s="15">
        <f>IF(D209="","",E209*'Q1 (i)'!I204)</f>
        <v>9244.996756660923</v>
      </c>
      <c r="H209" s="15">
        <f t="shared" si="16"/>
        <v>34753.94787891717</v>
      </c>
      <c r="I209" s="15">
        <f t="shared" si="17"/>
        <v>1480819.2909179553</v>
      </c>
    </row>
    <row r="210" spans="4:9" x14ac:dyDescent="0.25">
      <c r="D210">
        <f t="shared" si="18"/>
        <v>203</v>
      </c>
      <c r="E210" s="15">
        <f t="shared" si="19"/>
        <v>1480819.2909179553</v>
      </c>
      <c r="F210" s="15">
        <f t="shared" si="15"/>
        <v>43998.944635578089</v>
      </c>
      <c r="G210" s="15">
        <f>IF(D210="","",E210*'Q1 (i)'!I205)</f>
        <v>9032.9976745995282</v>
      </c>
      <c r="H210" s="15">
        <f t="shared" si="16"/>
        <v>34965.946960978559</v>
      </c>
      <c r="I210" s="15">
        <f t="shared" si="17"/>
        <v>1445853.3439569767</v>
      </c>
    </row>
    <row r="211" spans="4:9" x14ac:dyDescent="0.25">
      <c r="D211">
        <f t="shared" si="18"/>
        <v>204</v>
      </c>
      <c r="E211" s="15">
        <f t="shared" si="19"/>
        <v>1445853.3439569767</v>
      </c>
      <c r="F211" s="15">
        <f t="shared" si="15"/>
        <v>43998.944635578089</v>
      </c>
      <c r="G211" s="15">
        <f>IF(D211="","",E211*'Q1 (i)'!I206)</f>
        <v>8819.7053981375575</v>
      </c>
      <c r="H211" s="15">
        <f t="shared" si="16"/>
        <v>35179.239237440532</v>
      </c>
      <c r="I211" s="15">
        <f t="shared" si="17"/>
        <v>1410674.1047195361</v>
      </c>
    </row>
    <row r="212" spans="4:9" x14ac:dyDescent="0.25">
      <c r="D212">
        <f t="shared" si="18"/>
        <v>205</v>
      </c>
      <c r="E212" s="15">
        <f t="shared" si="19"/>
        <v>1410674.1047195361</v>
      </c>
      <c r="F212" s="15">
        <f t="shared" si="15"/>
        <v>43998.944635578089</v>
      </c>
      <c r="G212" s="15">
        <f>IF(D212="","",E212*'Q1 (i)'!I207)</f>
        <v>8605.1120387891715</v>
      </c>
      <c r="H212" s="15">
        <f t="shared" si="16"/>
        <v>35393.832596788918</v>
      </c>
      <c r="I212" s="15">
        <f t="shared" si="17"/>
        <v>1375280.2721227473</v>
      </c>
    </row>
    <row r="213" spans="4:9" x14ac:dyDescent="0.25">
      <c r="D213">
        <f t="shared" si="18"/>
        <v>206</v>
      </c>
      <c r="E213" s="15">
        <f t="shared" si="19"/>
        <v>1375280.2721227473</v>
      </c>
      <c r="F213" s="15">
        <f t="shared" si="15"/>
        <v>43998.944635578089</v>
      </c>
      <c r="G213" s="15">
        <f>IF(D213="","",E213*'Q1 (i)'!I208)</f>
        <v>8389.2096599487595</v>
      </c>
      <c r="H213" s="15">
        <f t="shared" si="16"/>
        <v>35609.734975629326</v>
      </c>
      <c r="I213" s="15">
        <f t="shared" si="17"/>
        <v>1339670.537147118</v>
      </c>
    </row>
    <row r="214" spans="4:9" x14ac:dyDescent="0.25">
      <c r="D214">
        <f t="shared" si="18"/>
        <v>207</v>
      </c>
      <c r="E214" s="15">
        <f t="shared" si="19"/>
        <v>1339670.537147118</v>
      </c>
      <c r="F214" s="15">
        <f t="shared" si="15"/>
        <v>43998.944635578089</v>
      </c>
      <c r="G214" s="15">
        <f>IF(D214="","",E214*'Q1 (i)'!I209)</f>
        <v>8171.9902765974202</v>
      </c>
      <c r="H214" s="15">
        <f t="shared" si="16"/>
        <v>35826.954358980671</v>
      </c>
      <c r="I214" s="15">
        <f t="shared" si="17"/>
        <v>1303843.5827881373</v>
      </c>
    </row>
    <row r="215" spans="4:9" x14ac:dyDescent="0.25">
      <c r="D215">
        <f t="shared" si="18"/>
        <v>208</v>
      </c>
      <c r="E215" s="15">
        <f t="shared" si="19"/>
        <v>1303843.5827881373</v>
      </c>
      <c r="F215" s="15">
        <f t="shared" si="15"/>
        <v>43998.944635578089</v>
      </c>
      <c r="G215" s="15">
        <f>IF(D215="","",E215*'Q1 (i)'!I210)</f>
        <v>8735.7520046805203</v>
      </c>
      <c r="H215" s="15">
        <f t="shared" si="16"/>
        <v>35263.192630897567</v>
      </c>
      <c r="I215" s="15">
        <f t="shared" si="17"/>
        <v>1268580.3901572397</v>
      </c>
    </row>
    <row r="216" spans="4:9" x14ac:dyDescent="0.25">
      <c r="D216">
        <f t="shared" si="18"/>
        <v>209</v>
      </c>
      <c r="E216" s="15">
        <f t="shared" si="19"/>
        <v>1268580.3901572397</v>
      </c>
      <c r="F216" s="15">
        <f t="shared" si="15"/>
        <v>43998.944635578089</v>
      </c>
      <c r="G216" s="15">
        <f>IF(D216="","",E216*'Q1 (i)'!I211)</f>
        <v>8499.4886140535073</v>
      </c>
      <c r="H216" s="15">
        <f t="shared" si="16"/>
        <v>35499.45602152458</v>
      </c>
      <c r="I216" s="15">
        <f t="shared" si="17"/>
        <v>1233080.9341357152</v>
      </c>
    </row>
    <row r="217" spans="4:9" x14ac:dyDescent="0.25">
      <c r="D217">
        <f t="shared" si="18"/>
        <v>210</v>
      </c>
      <c r="E217" s="15">
        <f t="shared" si="19"/>
        <v>1233080.9341357152</v>
      </c>
      <c r="F217" s="15">
        <f t="shared" si="15"/>
        <v>43998.944635578089</v>
      </c>
      <c r="G217" s="15">
        <f>IF(D217="","",E217*'Q1 (i)'!I212)</f>
        <v>8261.6422587092929</v>
      </c>
      <c r="H217" s="15">
        <f t="shared" si="16"/>
        <v>35737.3023768688</v>
      </c>
      <c r="I217" s="15">
        <f t="shared" si="17"/>
        <v>1197343.6317588463</v>
      </c>
    </row>
    <row r="218" spans="4:9" x14ac:dyDescent="0.25">
      <c r="D218">
        <f t="shared" si="18"/>
        <v>211</v>
      </c>
      <c r="E218" s="15">
        <f t="shared" si="19"/>
        <v>1197343.6317588463</v>
      </c>
      <c r="F218" s="15">
        <f t="shared" si="15"/>
        <v>43998.944635578089</v>
      </c>
      <c r="G218" s="15">
        <f>IF(D218="","",E218*'Q1 (i)'!I213)</f>
        <v>7423.530516904847</v>
      </c>
      <c r="H218" s="15">
        <f t="shared" si="16"/>
        <v>36575.414118673245</v>
      </c>
      <c r="I218" s="15">
        <f t="shared" si="17"/>
        <v>1160768.2176401732</v>
      </c>
    </row>
    <row r="219" spans="4:9" x14ac:dyDescent="0.25">
      <c r="D219">
        <f t="shared" si="18"/>
        <v>212</v>
      </c>
      <c r="E219" s="15">
        <f t="shared" si="19"/>
        <v>1160768.2176401732</v>
      </c>
      <c r="F219" s="15">
        <f t="shared" si="15"/>
        <v>43998.944635578089</v>
      </c>
      <c r="G219" s="15">
        <f>IF(D219="","",E219*'Q1 (i)'!I214)</f>
        <v>7196.7629493690729</v>
      </c>
      <c r="H219" s="15">
        <f t="shared" si="16"/>
        <v>36802.18168620902</v>
      </c>
      <c r="I219" s="15">
        <f t="shared" si="17"/>
        <v>1123966.0359539641</v>
      </c>
    </row>
    <row r="220" spans="4:9" x14ac:dyDescent="0.25">
      <c r="D220">
        <f t="shared" si="18"/>
        <v>213</v>
      </c>
      <c r="E220" s="15">
        <f t="shared" si="19"/>
        <v>1123966.0359539641</v>
      </c>
      <c r="F220" s="15">
        <f t="shared" si="15"/>
        <v>43998.944635578089</v>
      </c>
      <c r="G220" s="15">
        <f>IF(D220="","",E220*'Q1 (i)'!I215)</f>
        <v>6968.589422914577</v>
      </c>
      <c r="H220" s="15">
        <f t="shared" si="16"/>
        <v>37030.355212663511</v>
      </c>
      <c r="I220" s="15">
        <f t="shared" si="17"/>
        <v>1086935.6807413006</v>
      </c>
    </row>
    <row r="221" spans="4:9" x14ac:dyDescent="0.25">
      <c r="D221">
        <f t="shared" si="18"/>
        <v>214</v>
      </c>
      <c r="E221" s="15">
        <f t="shared" si="19"/>
        <v>1086935.6807413006</v>
      </c>
      <c r="F221" s="15">
        <f t="shared" si="15"/>
        <v>43998.944635578089</v>
      </c>
      <c r="G221" s="15">
        <f>IF(D221="","",E221*'Q1 (i)'!I216)</f>
        <v>6739.0012205960629</v>
      </c>
      <c r="H221" s="15">
        <f t="shared" si="16"/>
        <v>37259.94341498203</v>
      </c>
      <c r="I221" s="15">
        <f t="shared" si="17"/>
        <v>1049675.7373263186</v>
      </c>
    </row>
    <row r="222" spans="4:9" x14ac:dyDescent="0.25">
      <c r="D222">
        <f t="shared" si="18"/>
        <v>215</v>
      </c>
      <c r="E222" s="15">
        <f t="shared" si="19"/>
        <v>1049675.7373263186</v>
      </c>
      <c r="F222" s="15">
        <f t="shared" si="15"/>
        <v>43998.944635578089</v>
      </c>
      <c r="G222" s="15">
        <f>IF(D222="","",E222*'Q1 (i)'!I217)</f>
        <v>6507.9895714231752</v>
      </c>
      <c r="H222" s="15">
        <f t="shared" si="16"/>
        <v>37490.955064154914</v>
      </c>
      <c r="I222" s="15">
        <f t="shared" si="17"/>
        <v>1012184.7822621637</v>
      </c>
    </row>
    <row r="223" spans="4:9" x14ac:dyDescent="0.25">
      <c r="D223">
        <f t="shared" si="18"/>
        <v>216</v>
      </c>
      <c r="E223" s="15">
        <f t="shared" si="19"/>
        <v>1012184.7822621637</v>
      </c>
      <c r="F223" s="15">
        <f t="shared" si="15"/>
        <v>43998.944635578089</v>
      </c>
      <c r="G223" s="15">
        <f>IF(D223="","",E223*'Q1 (i)'!I218)</f>
        <v>6275.5456500254149</v>
      </c>
      <c r="H223" s="15">
        <f t="shared" si="16"/>
        <v>37723.398985552674</v>
      </c>
      <c r="I223" s="15">
        <f t="shared" si="17"/>
        <v>974461.38327661098</v>
      </c>
    </row>
    <row r="224" spans="4:9" x14ac:dyDescent="0.25">
      <c r="D224">
        <f t="shared" si="18"/>
        <v>217</v>
      </c>
      <c r="E224" s="15">
        <f t="shared" si="19"/>
        <v>974461.38327661098</v>
      </c>
      <c r="F224" s="15">
        <f t="shared" si="15"/>
        <v>43998.944635578089</v>
      </c>
      <c r="G224" s="15">
        <f>IF(D224="","",E224*'Q1 (i)'!I219)</f>
        <v>6626.3374062809544</v>
      </c>
      <c r="H224" s="15">
        <f t="shared" si="16"/>
        <v>37372.607229297137</v>
      </c>
      <c r="I224" s="15">
        <f t="shared" si="17"/>
        <v>937088.77604731382</v>
      </c>
    </row>
    <row r="225" spans="4:9" x14ac:dyDescent="0.25">
      <c r="D225">
        <f t="shared" si="18"/>
        <v>218</v>
      </c>
      <c r="E225" s="15">
        <f t="shared" si="19"/>
        <v>937088.77604731382</v>
      </c>
      <c r="F225" s="15">
        <f t="shared" si="15"/>
        <v>43998.944635578089</v>
      </c>
      <c r="G225" s="15">
        <f>IF(D225="","",E225*'Q1 (i)'!I220)</f>
        <v>6372.2036771217336</v>
      </c>
      <c r="H225" s="15">
        <f t="shared" si="16"/>
        <v>37626.740958456357</v>
      </c>
      <c r="I225" s="15">
        <f t="shared" si="17"/>
        <v>899462.0350888574</v>
      </c>
    </row>
    <row r="226" spans="4:9" x14ac:dyDescent="0.25">
      <c r="D226">
        <f t="shared" si="18"/>
        <v>219</v>
      </c>
      <c r="E226" s="15">
        <f t="shared" si="19"/>
        <v>899462.0350888574</v>
      </c>
      <c r="F226" s="15">
        <f t="shared" si="15"/>
        <v>43998.944635578089</v>
      </c>
      <c r="G226" s="15">
        <f>IF(D226="","",E226*'Q1 (i)'!I221)</f>
        <v>6116.3418386042304</v>
      </c>
      <c r="H226" s="15">
        <f t="shared" si="16"/>
        <v>37882.602796973857</v>
      </c>
      <c r="I226" s="15">
        <f t="shared" si="17"/>
        <v>861579.43229188351</v>
      </c>
    </row>
    <row r="227" spans="4:9" x14ac:dyDescent="0.25">
      <c r="D227">
        <f t="shared" si="18"/>
        <v>220</v>
      </c>
      <c r="E227" s="15">
        <f t="shared" si="19"/>
        <v>861579.43229188351</v>
      </c>
      <c r="F227" s="15">
        <f t="shared" si="15"/>
        <v>43998.944635578089</v>
      </c>
      <c r="G227" s="15">
        <f>IF(D227="","",E227*'Q1 (i)'!I222)</f>
        <v>5341.7924802096777</v>
      </c>
      <c r="H227" s="15">
        <f t="shared" si="16"/>
        <v>38657.152155368414</v>
      </c>
      <c r="I227" s="15">
        <f t="shared" si="17"/>
        <v>822922.28013651515</v>
      </c>
    </row>
    <row r="228" spans="4:9" x14ac:dyDescent="0.25">
      <c r="D228">
        <f t="shared" si="18"/>
        <v>221</v>
      </c>
      <c r="E228" s="15">
        <f t="shared" si="19"/>
        <v>822922.28013651515</v>
      </c>
      <c r="F228" s="15">
        <f t="shared" si="15"/>
        <v>43998.944635578089</v>
      </c>
      <c r="G228" s="15">
        <f>IF(D228="","",E228*'Q1 (i)'!I223)</f>
        <v>5102.118136846394</v>
      </c>
      <c r="H228" s="15">
        <f t="shared" si="16"/>
        <v>38896.826498731694</v>
      </c>
      <c r="I228" s="15">
        <f t="shared" si="17"/>
        <v>784025.45363778342</v>
      </c>
    </row>
    <row r="229" spans="4:9" x14ac:dyDescent="0.25">
      <c r="D229">
        <f t="shared" si="18"/>
        <v>222</v>
      </c>
      <c r="E229" s="15">
        <f t="shared" si="19"/>
        <v>784025.45363778342</v>
      </c>
      <c r="F229" s="15">
        <f t="shared" si="15"/>
        <v>43998.944635578089</v>
      </c>
      <c r="G229" s="15">
        <f>IF(D229="","",E229*'Q1 (i)'!I224)</f>
        <v>4860.9578125542566</v>
      </c>
      <c r="H229" s="15">
        <f t="shared" si="16"/>
        <v>39137.986823023835</v>
      </c>
      <c r="I229" s="15">
        <f t="shared" si="17"/>
        <v>744887.46681475954</v>
      </c>
    </row>
    <row r="230" spans="4:9" x14ac:dyDescent="0.25">
      <c r="D230">
        <f t="shared" si="18"/>
        <v>223</v>
      </c>
      <c r="E230" s="15">
        <f t="shared" si="19"/>
        <v>744887.46681475954</v>
      </c>
      <c r="F230" s="15">
        <f t="shared" si="15"/>
        <v>43998.944635578089</v>
      </c>
      <c r="G230" s="15">
        <f>IF(D230="","",E230*'Q1 (i)'!I225)</f>
        <v>5065.2347743403643</v>
      </c>
      <c r="H230" s="15">
        <f t="shared" si="16"/>
        <v>38933.709861237723</v>
      </c>
      <c r="I230" s="15">
        <f t="shared" si="17"/>
        <v>705953.75695352186</v>
      </c>
    </row>
    <row r="231" spans="4:9" x14ac:dyDescent="0.25">
      <c r="D231">
        <f t="shared" si="18"/>
        <v>224</v>
      </c>
      <c r="E231" s="15">
        <f t="shared" si="19"/>
        <v>705953.75695352186</v>
      </c>
      <c r="F231" s="15">
        <f t="shared" si="15"/>
        <v>43998.944635578089</v>
      </c>
      <c r="G231" s="15">
        <f>IF(D231="","",E231*'Q1 (i)'!I226)</f>
        <v>4800.4855472839481</v>
      </c>
      <c r="H231" s="15">
        <f t="shared" si="16"/>
        <v>39198.459088294141</v>
      </c>
      <c r="I231" s="15">
        <f t="shared" si="17"/>
        <v>666755.29786522768</v>
      </c>
    </row>
    <row r="232" spans="4:9" x14ac:dyDescent="0.25">
      <c r="D232">
        <f t="shared" si="18"/>
        <v>225</v>
      </c>
      <c r="E232" s="15">
        <f t="shared" si="19"/>
        <v>666755.29786522768</v>
      </c>
      <c r="F232" s="15">
        <f t="shared" si="15"/>
        <v>43998.944635578089</v>
      </c>
      <c r="G232" s="15">
        <f>IF(D232="","",E232*'Q1 (i)'!I227)</f>
        <v>4533.9360254835483</v>
      </c>
      <c r="H232" s="15">
        <f t="shared" si="16"/>
        <v>39465.008610094541</v>
      </c>
      <c r="I232" s="15">
        <f t="shared" si="17"/>
        <v>627290.28925513313</v>
      </c>
    </row>
    <row r="233" spans="4:9" x14ac:dyDescent="0.25">
      <c r="D233">
        <f t="shared" si="18"/>
        <v>226</v>
      </c>
      <c r="E233" s="15">
        <f t="shared" si="19"/>
        <v>627290.28925513313</v>
      </c>
      <c r="F233" s="15">
        <f t="shared" si="15"/>
        <v>43998.944635578089</v>
      </c>
      <c r="G233" s="15">
        <f>IF(D233="","",E233*'Q1 (i)'!I228)</f>
        <v>3951.9288223073386</v>
      </c>
      <c r="H233" s="15">
        <f t="shared" si="16"/>
        <v>40047.015813270751</v>
      </c>
      <c r="I233" s="15">
        <f t="shared" si="17"/>
        <v>587243.27344186243</v>
      </c>
    </row>
    <row r="234" spans="4:9" x14ac:dyDescent="0.25">
      <c r="D234">
        <f t="shared" si="18"/>
        <v>227</v>
      </c>
      <c r="E234" s="15">
        <f t="shared" si="19"/>
        <v>587243.27344186243</v>
      </c>
      <c r="F234" s="15">
        <f t="shared" si="15"/>
        <v>43998.944635578089</v>
      </c>
      <c r="G234" s="15">
        <f>IF(D234="","",E234*'Q1 (i)'!I229)</f>
        <v>3699.6326226837332</v>
      </c>
      <c r="H234" s="15">
        <f t="shared" si="16"/>
        <v>40299.312012894356</v>
      </c>
      <c r="I234" s="15">
        <f t="shared" si="17"/>
        <v>546943.96142896812</v>
      </c>
    </row>
    <row r="235" spans="4:9" x14ac:dyDescent="0.25">
      <c r="D235">
        <f t="shared" si="18"/>
        <v>228</v>
      </c>
      <c r="E235" s="15">
        <f t="shared" si="19"/>
        <v>546943.96142896812</v>
      </c>
      <c r="F235" s="15">
        <f t="shared" si="15"/>
        <v>43998.944635578089</v>
      </c>
      <c r="G235" s="15">
        <f>IF(D235="","",E235*'Q1 (i)'!I230)</f>
        <v>3445.7469570024991</v>
      </c>
      <c r="H235" s="15">
        <f t="shared" si="16"/>
        <v>40553.197678575591</v>
      </c>
      <c r="I235" s="15">
        <f t="shared" si="17"/>
        <v>506390.76375039254</v>
      </c>
    </row>
    <row r="236" spans="4:9" x14ac:dyDescent="0.25">
      <c r="D236">
        <f t="shared" si="18"/>
        <v>229</v>
      </c>
      <c r="E236" s="15">
        <f t="shared" si="19"/>
        <v>506390.76375039254</v>
      </c>
      <c r="F236" s="15">
        <f t="shared" si="15"/>
        <v>43998.944635578089</v>
      </c>
      <c r="G236" s="15">
        <f>IF(D236="","",E236*'Q1 (i)'!I231)</f>
        <v>3190.261811627473</v>
      </c>
      <c r="H236" s="15">
        <f t="shared" si="16"/>
        <v>40808.682823950614</v>
      </c>
      <c r="I236" s="15">
        <f t="shared" si="17"/>
        <v>465582.08092644194</v>
      </c>
    </row>
    <row r="237" spans="4:9" x14ac:dyDescent="0.25">
      <c r="D237">
        <f t="shared" si="18"/>
        <v>230</v>
      </c>
      <c r="E237" s="15">
        <f t="shared" si="19"/>
        <v>465582.08092644194</v>
      </c>
      <c r="F237" s="15">
        <f t="shared" si="15"/>
        <v>43998.944635578089</v>
      </c>
      <c r="G237" s="15">
        <f>IF(D237="","",E237*'Q1 (i)'!I232)</f>
        <v>2933.1671098365841</v>
      </c>
      <c r="H237" s="15">
        <f t="shared" si="16"/>
        <v>41065.777525741505</v>
      </c>
      <c r="I237" s="15">
        <f t="shared" si="17"/>
        <v>424516.30340070045</v>
      </c>
    </row>
    <row r="238" spans="4:9" x14ac:dyDescent="0.25">
      <c r="D238">
        <f t="shared" si="18"/>
        <v>231</v>
      </c>
      <c r="E238" s="15">
        <f t="shared" si="19"/>
        <v>424516.30340070045</v>
      </c>
      <c r="F238" s="15">
        <f t="shared" si="15"/>
        <v>43998.944635578089</v>
      </c>
      <c r="G238" s="15">
        <f>IF(D238="","",E238*'Q1 (i)'!I233)</f>
        <v>2674.4527114244129</v>
      </c>
      <c r="H238" s="15">
        <f t="shared" si="16"/>
        <v>41324.491924153677</v>
      </c>
      <c r="I238" s="15">
        <f t="shared" si="17"/>
        <v>383191.81147654675</v>
      </c>
    </row>
    <row r="239" spans="4:9" x14ac:dyDescent="0.25">
      <c r="D239">
        <f t="shared" si="18"/>
        <v>232</v>
      </c>
      <c r="E239" s="15">
        <f t="shared" si="19"/>
        <v>383191.81147654675</v>
      </c>
      <c r="F239" s="15">
        <f t="shared" si="15"/>
        <v>43998.944635578089</v>
      </c>
      <c r="G239" s="15">
        <f>IF(D239="","",E239*'Q1 (i)'!I234)</f>
        <v>2644.0234991881725</v>
      </c>
      <c r="H239" s="15">
        <f t="shared" si="16"/>
        <v>41354.921136389916</v>
      </c>
      <c r="I239" s="15">
        <f t="shared" si="17"/>
        <v>341836.89034015685</v>
      </c>
    </row>
    <row r="240" spans="4:9" x14ac:dyDescent="0.25">
      <c r="D240">
        <f t="shared" si="18"/>
        <v>233</v>
      </c>
      <c r="E240" s="15">
        <f t="shared" si="19"/>
        <v>341836.89034015685</v>
      </c>
      <c r="F240" s="15">
        <f t="shared" si="15"/>
        <v>43998.944635578089</v>
      </c>
      <c r="G240" s="15">
        <f>IF(D240="","",E240*'Q1 (i)'!I235)</f>
        <v>2358.6745433470824</v>
      </c>
      <c r="H240" s="15">
        <f t="shared" si="16"/>
        <v>41640.270092231003</v>
      </c>
      <c r="I240" s="15">
        <f t="shared" si="17"/>
        <v>300196.62024792586</v>
      </c>
    </row>
    <row r="241" spans="4:9" x14ac:dyDescent="0.25">
      <c r="D241">
        <f t="shared" si="18"/>
        <v>234</v>
      </c>
      <c r="E241" s="15">
        <f t="shared" si="19"/>
        <v>300196.62024792586</v>
      </c>
      <c r="F241" s="15">
        <f t="shared" si="15"/>
        <v>43998.944635578089</v>
      </c>
      <c r="G241" s="15">
        <f>IF(D241="","",E241*'Q1 (i)'!I236)</f>
        <v>2071.3566797106882</v>
      </c>
      <c r="H241" s="15">
        <f t="shared" si="16"/>
        <v>41927.587955867399</v>
      </c>
      <c r="I241" s="15">
        <f t="shared" si="17"/>
        <v>258269.03229205846</v>
      </c>
    </row>
    <row r="242" spans="4:9" x14ac:dyDescent="0.25">
      <c r="D242">
        <f t="shared" si="18"/>
        <v>235</v>
      </c>
      <c r="E242" s="15">
        <f t="shared" si="19"/>
        <v>258269.03229205846</v>
      </c>
      <c r="F242" s="15">
        <f t="shared" si="15"/>
        <v>43998.944635578089</v>
      </c>
      <c r="G242" s="15">
        <f>IF(D242="","",E242*'Q1 (i)'!I237)</f>
        <v>1627.0949034399682</v>
      </c>
      <c r="H242" s="15">
        <f t="shared" si="16"/>
        <v>42371.849732138122</v>
      </c>
      <c r="I242" s="15">
        <f t="shared" si="17"/>
        <v>215897.18255992033</v>
      </c>
    </row>
    <row r="243" spans="4:9" x14ac:dyDescent="0.25">
      <c r="D243">
        <f t="shared" si="18"/>
        <v>236</v>
      </c>
      <c r="E243" s="15">
        <f t="shared" si="19"/>
        <v>215897.18255992033</v>
      </c>
      <c r="F243" s="15">
        <f t="shared" si="15"/>
        <v>43998.944635578089</v>
      </c>
      <c r="G243" s="15">
        <f>IF(D243="","",E243*'Q1 (i)'!I238)</f>
        <v>1360.1522501274981</v>
      </c>
      <c r="H243" s="15">
        <f t="shared" si="16"/>
        <v>42638.792385450593</v>
      </c>
      <c r="I243" s="15">
        <f t="shared" si="17"/>
        <v>173258.39017446974</v>
      </c>
    </row>
    <row r="244" spans="4:9" x14ac:dyDescent="0.25">
      <c r="D244">
        <f t="shared" si="18"/>
        <v>237</v>
      </c>
      <c r="E244" s="15">
        <f t="shared" si="19"/>
        <v>173258.39017446974</v>
      </c>
      <c r="F244" s="15">
        <f t="shared" si="15"/>
        <v>43998.944635578089</v>
      </c>
      <c r="G244" s="15">
        <f>IF(D244="","",E244*'Q1 (i)'!I239)</f>
        <v>1091.5278580991594</v>
      </c>
      <c r="H244" s="15">
        <f t="shared" si="16"/>
        <v>42907.416777478931</v>
      </c>
      <c r="I244" s="15">
        <f t="shared" si="17"/>
        <v>130350.9733969908</v>
      </c>
    </row>
    <row r="245" spans="4:9" x14ac:dyDescent="0.25">
      <c r="D245">
        <f t="shared" si="18"/>
        <v>238</v>
      </c>
      <c r="E245" s="15">
        <f t="shared" si="19"/>
        <v>130350.9733969908</v>
      </c>
      <c r="F245" s="15">
        <f t="shared" si="15"/>
        <v>43998.944635578089</v>
      </c>
      <c r="G245" s="15">
        <f>IF(D245="","",E245*'Q1 (i)'!I240)</f>
        <v>821.21113240104205</v>
      </c>
      <c r="H245" s="15">
        <f t="shared" si="16"/>
        <v>43177.733503177049</v>
      </c>
      <c r="I245" s="15">
        <f t="shared" si="17"/>
        <v>87173.239893813748</v>
      </c>
    </row>
    <row r="246" spans="4:9" x14ac:dyDescent="0.25">
      <c r="D246">
        <f t="shared" si="18"/>
        <v>239</v>
      </c>
      <c r="E246" s="15">
        <f t="shared" si="19"/>
        <v>87173.239893813748</v>
      </c>
      <c r="F246" s="15">
        <f t="shared" si="15"/>
        <v>43998.944635578089</v>
      </c>
      <c r="G246" s="15">
        <f>IF(D246="","",E246*'Q1 (i)'!I241)</f>
        <v>549.19141133102664</v>
      </c>
      <c r="H246" s="15">
        <f t="shared" si="16"/>
        <v>43449.753224247062</v>
      </c>
      <c r="I246" s="15">
        <f t="shared" si="17"/>
        <v>43723.486669566686</v>
      </c>
    </row>
    <row r="247" spans="4:9" x14ac:dyDescent="0.25">
      <c r="D247">
        <f t="shared" si="18"/>
        <v>240</v>
      </c>
      <c r="E247" s="15">
        <f t="shared" si="19"/>
        <v>43723.486669566686</v>
      </c>
      <c r="F247" s="15">
        <f t="shared" si="15"/>
        <v>43998.944635578089</v>
      </c>
      <c r="G247" s="15">
        <f>IF(D247="","",E247*'Q1 (i)'!I242)</f>
        <v>275.4579660182701</v>
      </c>
      <c r="H247" s="15">
        <f t="shared" si="16"/>
        <v>43723.486669559818</v>
      </c>
      <c r="I247" s="15">
        <f t="shared" si="17"/>
        <v>6.8685039877891541E-9</v>
      </c>
    </row>
    <row r="248" spans="4:9" x14ac:dyDescent="0.25">
      <c r="D248" t="str">
        <f t="shared" si="18"/>
        <v/>
      </c>
      <c r="E248" s="15"/>
      <c r="F248" s="15"/>
      <c r="G248" s="15"/>
      <c r="H248" s="15"/>
      <c r="I248" s="15"/>
    </row>
    <row r="249" spans="4:9" x14ac:dyDescent="0.25">
      <c r="D249" t="str">
        <f t="shared" si="18"/>
        <v/>
      </c>
      <c r="E249" s="15"/>
      <c r="F249" s="15"/>
      <c r="G249" s="15"/>
      <c r="H249" s="15"/>
      <c r="I249" s="15"/>
    </row>
    <row r="250" spans="4:9" x14ac:dyDescent="0.25">
      <c r="D250" t="str">
        <f t="shared" si="18"/>
        <v/>
      </c>
      <c r="E250" s="15"/>
      <c r="F250" s="15"/>
      <c r="G250" s="15"/>
      <c r="H250" s="15"/>
      <c r="I250" s="15"/>
    </row>
    <row r="251" spans="4:9" x14ac:dyDescent="0.25">
      <c r="D251" t="str">
        <f t="shared" si="18"/>
        <v/>
      </c>
      <c r="E251" s="15"/>
      <c r="F251" s="15"/>
      <c r="G251" s="15"/>
      <c r="H251" s="15"/>
      <c r="I251" s="15"/>
    </row>
    <row r="252" spans="4:9" x14ac:dyDescent="0.25">
      <c r="D252" t="str">
        <f t="shared" si="18"/>
        <v/>
      </c>
      <c r="E252" s="15"/>
      <c r="F252" s="15"/>
      <c r="G252" s="15"/>
      <c r="H252" s="15"/>
      <c r="I252" s="15"/>
    </row>
    <row r="253" spans="4:9" x14ac:dyDescent="0.25">
      <c r="D253" t="str">
        <f t="shared" si="18"/>
        <v/>
      </c>
      <c r="E253" s="15"/>
      <c r="F253" s="15"/>
      <c r="G253" s="15"/>
      <c r="H253" s="15"/>
      <c r="I253" s="15"/>
    </row>
    <row r="254" spans="4:9" x14ac:dyDescent="0.25">
      <c r="D254" t="str">
        <f t="shared" si="18"/>
        <v/>
      </c>
      <c r="E254" s="15"/>
      <c r="F254" s="15"/>
      <c r="G254" s="15"/>
      <c r="H254" s="15"/>
      <c r="I254" s="15"/>
    </row>
    <row r="255" spans="4:9" x14ac:dyDescent="0.25">
      <c r="D255" t="str">
        <f t="shared" si="18"/>
        <v/>
      </c>
      <c r="E255" s="15"/>
      <c r="F255" s="15"/>
      <c r="G255" s="15"/>
      <c r="H255" s="15"/>
      <c r="I255" s="15"/>
    </row>
    <row r="256" spans="4:9" x14ac:dyDescent="0.25">
      <c r="D256" t="str">
        <f t="shared" si="18"/>
        <v/>
      </c>
      <c r="E256" s="15"/>
      <c r="F256" s="15"/>
      <c r="G256" s="15"/>
      <c r="H256" s="15"/>
      <c r="I256" s="15"/>
    </row>
    <row r="257" spans="4:9" x14ac:dyDescent="0.25">
      <c r="D257" t="str">
        <f t="shared" si="18"/>
        <v/>
      </c>
      <c r="E257" s="15"/>
      <c r="F257" s="15"/>
      <c r="G257" s="15"/>
      <c r="H257" s="15"/>
      <c r="I257" s="15"/>
    </row>
    <row r="258" spans="4:9" x14ac:dyDescent="0.25">
      <c r="D258" t="str">
        <f t="shared" si="18"/>
        <v/>
      </c>
      <c r="E258" s="15"/>
      <c r="F258" s="15"/>
      <c r="G258" s="15"/>
      <c r="H258" s="15"/>
      <c r="I258" s="15"/>
    </row>
    <row r="259" spans="4:9" x14ac:dyDescent="0.25">
      <c r="D259" t="str">
        <f t="shared" si="18"/>
        <v/>
      </c>
      <c r="E259" s="15"/>
      <c r="F259" s="15"/>
      <c r="G259" s="15"/>
      <c r="H259" s="15"/>
      <c r="I259" s="15"/>
    </row>
    <row r="260" spans="4:9" x14ac:dyDescent="0.25">
      <c r="D260" t="str">
        <f t="shared" si="18"/>
        <v/>
      </c>
      <c r="E260" s="15"/>
      <c r="F260" s="15"/>
      <c r="G260" s="15"/>
      <c r="H260" s="15"/>
      <c r="I260" s="15"/>
    </row>
    <row r="261" spans="4:9" x14ac:dyDescent="0.25">
      <c r="D261" t="str">
        <f t="shared" si="18"/>
        <v/>
      </c>
      <c r="E261" s="15"/>
      <c r="F261" s="15"/>
      <c r="G261" s="15"/>
      <c r="H261" s="15"/>
      <c r="I261" s="15"/>
    </row>
    <row r="262" spans="4:9" x14ac:dyDescent="0.25">
      <c r="D262" t="str">
        <f t="shared" si="18"/>
        <v/>
      </c>
      <c r="E262" s="15"/>
      <c r="F262" s="15"/>
      <c r="G262" s="15"/>
      <c r="H262" s="15"/>
      <c r="I262" s="15"/>
    </row>
    <row r="263" spans="4:9" x14ac:dyDescent="0.25">
      <c r="D263" t="str">
        <f t="shared" si="18"/>
        <v/>
      </c>
      <c r="E263" s="15"/>
      <c r="F263" s="15"/>
      <c r="G263" s="15"/>
      <c r="H263" s="15"/>
      <c r="I263" s="15"/>
    </row>
    <row r="264" spans="4:9" x14ac:dyDescent="0.25">
      <c r="D264" t="str">
        <f t="shared" si="18"/>
        <v/>
      </c>
      <c r="E264" s="15"/>
      <c r="F264" s="15"/>
      <c r="G264" s="15"/>
      <c r="H264" s="15"/>
      <c r="I264" s="15"/>
    </row>
    <row r="265" spans="4:9" x14ac:dyDescent="0.25">
      <c r="D265" t="str">
        <f t="shared" si="18"/>
        <v/>
      </c>
      <c r="E265" s="15"/>
      <c r="F265" s="15"/>
      <c r="G265" s="15"/>
      <c r="H265" s="15"/>
      <c r="I265" s="15"/>
    </row>
    <row r="266" spans="4:9" x14ac:dyDescent="0.25">
      <c r="D266" t="str">
        <f t="shared" ref="D266:D274" si="20">IF(D265&lt;$E$3,D265+1,"")</f>
        <v/>
      </c>
      <c r="E266" s="15"/>
      <c r="F266" s="15"/>
      <c r="G266" s="15"/>
      <c r="H266" s="15"/>
      <c r="I266" s="15"/>
    </row>
    <row r="267" spans="4:9" x14ac:dyDescent="0.25">
      <c r="D267" t="str">
        <f t="shared" si="20"/>
        <v/>
      </c>
      <c r="E267" s="15"/>
      <c r="F267" s="15"/>
      <c r="G267" s="15"/>
      <c r="H267" s="15"/>
      <c r="I267" s="15"/>
    </row>
    <row r="268" spans="4:9" x14ac:dyDescent="0.25">
      <c r="D268" t="str">
        <f t="shared" si="20"/>
        <v/>
      </c>
      <c r="E268" s="15"/>
      <c r="F268" s="15"/>
      <c r="G268" s="15"/>
      <c r="H268" s="15"/>
      <c r="I268" s="15"/>
    </row>
    <row r="269" spans="4:9" x14ac:dyDescent="0.25">
      <c r="D269" t="str">
        <f t="shared" si="20"/>
        <v/>
      </c>
      <c r="E269" s="15"/>
      <c r="F269" s="15"/>
      <c r="G269" s="15"/>
      <c r="H269" s="15"/>
      <c r="I269" s="15"/>
    </row>
    <row r="270" spans="4:9" x14ac:dyDescent="0.25">
      <c r="D270" t="str">
        <f t="shared" si="20"/>
        <v/>
      </c>
      <c r="E270" s="15"/>
      <c r="F270" s="15"/>
      <c r="G270" s="15"/>
      <c r="H270" s="15"/>
      <c r="I270" s="15"/>
    </row>
    <row r="271" spans="4:9" x14ac:dyDescent="0.25">
      <c r="D271" t="str">
        <f t="shared" si="20"/>
        <v/>
      </c>
      <c r="E271" s="15"/>
      <c r="F271" s="15"/>
      <c r="G271" s="15"/>
      <c r="H271" s="15"/>
      <c r="I271" s="15"/>
    </row>
    <row r="272" spans="4:9" x14ac:dyDescent="0.25">
      <c r="D272" t="str">
        <f t="shared" si="20"/>
        <v/>
      </c>
      <c r="E272" s="15"/>
      <c r="F272" s="15"/>
      <c r="G272" s="15"/>
      <c r="H272" s="15"/>
      <c r="I272" s="15"/>
    </row>
    <row r="273" spans="4:9" x14ac:dyDescent="0.25">
      <c r="D273" t="str">
        <f t="shared" si="20"/>
        <v/>
      </c>
      <c r="E273" s="15"/>
      <c r="F273" s="15"/>
      <c r="G273" s="15"/>
      <c r="H273" s="15"/>
      <c r="I273" s="15"/>
    </row>
    <row r="274" spans="4:9" x14ac:dyDescent="0.25">
      <c r="D274" t="str">
        <f t="shared" si="20"/>
        <v/>
      </c>
      <c r="E274" s="15"/>
      <c r="F274" s="15"/>
      <c r="G274" s="15"/>
      <c r="H274" s="15"/>
      <c r="I274" s="15"/>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L274"/>
  <sheetViews>
    <sheetView workbookViewId="0">
      <selection activeCell="K1" sqref="K1"/>
    </sheetView>
  </sheetViews>
  <sheetFormatPr defaultRowHeight="15" x14ac:dyDescent="0.25"/>
  <cols>
    <col min="4" max="4" width="13" bestFit="1" customWidth="1"/>
    <col min="5" max="5" width="12.5703125" bestFit="1" customWidth="1"/>
    <col min="6" max="6" width="10.42578125" bestFit="1" customWidth="1"/>
    <col min="7" max="7" width="19.42578125" bestFit="1" customWidth="1"/>
    <col min="8" max="8" width="10.140625" bestFit="1" customWidth="1"/>
    <col min="9" max="9" width="23.5703125" bestFit="1" customWidth="1"/>
    <col min="10" max="10" width="13.5703125" bestFit="1" customWidth="1"/>
  </cols>
  <sheetData>
    <row r="1" spans="4:12" x14ac:dyDescent="0.25">
      <c r="H1" t="s">
        <v>17</v>
      </c>
    </row>
    <row r="2" spans="4:12" x14ac:dyDescent="0.25">
      <c r="D2" t="s">
        <v>6</v>
      </c>
      <c r="E2" s="12">
        <v>6000000</v>
      </c>
      <c r="G2" t="s">
        <v>26</v>
      </c>
      <c r="H2" s="9">
        <f>ROUND(0.06/12,4)</f>
        <v>5.0000000000000001E-3</v>
      </c>
    </row>
    <row r="3" spans="4:12" x14ac:dyDescent="0.25">
      <c r="D3" t="s">
        <v>7</v>
      </c>
      <c r="E3">
        <v>180</v>
      </c>
      <c r="F3" t="s">
        <v>8</v>
      </c>
      <c r="G3" t="s">
        <v>27</v>
      </c>
      <c r="H3" s="9">
        <f>ROUND(0.096/12,4)</f>
        <v>8.0000000000000002E-3</v>
      </c>
      <c r="I3" t="s">
        <v>28</v>
      </c>
      <c r="J3" s="12">
        <f>E5*E3</f>
        <v>10368008.436251951</v>
      </c>
    </row>
    <row r="4" spans="4:12" x14ac:dyDescent="0.25">
      <c r="D4" t="s">
        <v>9</v>
      </c>
      <c r="E4" s="12">
        <v>15000</v>
      </c>
      <c r="I4" s="16" t="s">
        <v>16</v>
      </c>
      <c r="J4" s="17">
        <f>VLOOKUP(E3,D8:I274,6,FALSE)</f>
        <v>5.0931703299283981E-9</v>
      </c>
      <c r="K4" s="16" t="s">
        <v>46</v>
      </c>
    </row>
    <row r="5" spans="4:12" x14ac:dyDescent="0.25">
      <c r="D5" s="13" t="s">
        <v>10</v>
      </c>
      <c r="E5" s="14">
        <v>57600.046868066398</v>
      </c>
      <c r="F5" s="16" t="s">
        <v>45</v>
      </c>
    </row>
    <row r="6" spans="4:12" x14ac:dyDescent="0.25">
      <c r="D6" s="16"/>
      <c r="E6" s="16" t="s">
        <v>37</v>
      </c>
      <c r="F6" s="16" t="s">
        <v>34</v>
      </c>
      <c r="G6" s="16" t="s">
        <v>33</v>
      </c>
      <c r="H6" s="16" t="s">
        <v>34</v>
      </c>
      <c r="I6" s="16" t="s">
        <v>34</v>
      </c>
      <c r="K6" s="16" t="s">
        <v>36</v>
      </c>
    </row>
    <row r="7" spans="4:12" x14ac:dyDescent="0.25">
      <c r="D7" t="s">
        <v>7</v>
      </c>
      <c r="E7" t="s">
        <v>14</v>
      </c>
      <c r="F7" t="s">
        <v>11</v>
      </c>
      <c r="G7" t="s">
        <v>12</v>
      </c>
      <c r="H7" t="s">
        <v>13</v>
      </c>
      <c r="I7" t="s">
        <v>15</v>
      </c>
      <c r="K7" s="16" t="s">
        <v>52</v>
      </c>
    </row>
    <row r="8" spans="4:12" x14ac:dyDescent="0.25">
      <c r="D8">
        <v>1</v>
      </c>
      <c r="E8" s="15">
        <f>IF(D8="","",E2)</f>
        <v>6000000</v>
      </c>
      <c r="F8" s="15">
        <f>IF(D8="","",$E$5)</f>
        <v>57600.046868066398</v>
      </c>
      <c r="G8" s="15">
        <f>IF(D8="","",IF(D8 &lt;=3*12,E8*$H$2,E8*$H$3))</f>
        <v>30000</v>
      </c>
      <c r="H8" s="15">
        <f>IF(D8="","",F8-G8)</f>
        <v>27600.046868066398</v>
      </c>
      <c r="I8" s="15">
        <f>IF(D8="","",E8-H8)</f>
        <v>5972399.9531319337</v>
      </c>
    </row>
    <row r="9" spans="4:12" x14ac:dyDescent="0.25">
      <c r="D9">
        <f>IF(D8&lt;$E$3,D8+1,"")</f>
        <v>2</v>
      </c>
      <c r="E9" s="15">
        <f>IF(D9="","",I8)</f>
        <v>5972399.9531319337</v>
      </c>
      <c r="F9" s="15">
        <f t="shared" ref="F9:F72" si="0">IF(D9="","",$E$5)</f>
        <v>57600.046868066398</v>
      </c>
      <c r="G9" s="15">
        <f t="shared" ref="G9:G72" si="1">IF(D9="","",IF(D9 &lt;=3*12,E9*$H$2,E9*$H$3))</f>
        <v>29861.999765659668</v>
      </c>
      <c r="H9" s="15">
        <f t="shared" ref="H9:H72" si="2">IF(D9="","",F9-G9)</f>
        <v>27738.04710240673</v>
      </c>
      <c r="I9" s="15">
        <f t="shared" ref="I9:I72" si="3">IF(D9="","",E9-H9)</f>
        <v>5944661.9060295271</v>
      </c>
    </row>
    <row r="10" spans="4:12" x14ac:dyDescent="0.25">
      <c r="D10">
        <f t="shared" ref="D10:D73" si="4">IF(D9&lt;$E$3,D9+1,"")</f>
        <v>3</v>
      </c>
      <c r="E10" s="15">
        <f t="shared" ref="E10:E73" si="5">IF(D10="","",I9)</f>
        <v>5944661.9060295271</v>
      </c>
      <c r="F10" s="15">
        <f t="shared" si="0"/>
        <v>57600.046868066398</v>
      </c>
      <c r="G10" s="15">
        <f t="shared" si="1"/>
        <v>29723.309530147635</v>
      </c>
      <c r="H10" s="15">
        <f t="shared" si="2"/>
        <v>27876.737337918763</v>
      </c>
      <c r="I10" s="15">
        <f t="shared" si="3"/>
        <v>5916785.1686916081</v>
      </c>
    </row>
    <row r="11" spans="4:12" x14ac:dyDescent="0.25">
      <c r="D11">
        <f t="shared" si="4"/>
        <v>4</v>
      </c>
      <c r="E11" s="15">
        <f t="shared" si="5"/>
        <v>5916785.1686916081</v>
      </c>
      <c r="F11" s="15">
        <f t="shared" si="0"/>
        <v>57600.046868066398</v>
      </c>
      <c r="G11" s="15">
        <f t="shared" si="1"/>
        <v>29583.925843458041</v>
      </c>
      <c r="H11" s="15">
        <f t="shared" si="2"/>
        <v>28016.121024608357</v>
      </c>
      <c r="I11" s="15">
        <f t="shared" si="3"/>
        <v>5888769.0476669995</v>
      </c>
    </row>
    <row r="12" spans="4:12" x14ac:dyDescent="0.25">
      <c r="D12">
        <f t="shared" si="4"/>
        <v>5</v>
      </c>
      <c r="E12" s="15">
        <f t="shared" si="5"/>
        <v>5888769.0476669995</v>
      </c>
      <c r="F12" s="15">
        <f t="shared" si="0"/>
        <v>57600.046868066398</v>
      </c>
      <c r="G12" s="15">
        <f t="shared" si="1"/>
        <v>29443.845238334998</v>
      </c>
      <c r="H12" s="15">
        <f t="shared" si="2"/>
        <v>28156.2016297314</v>
      </c>
      <c r="I12" s="15">
        <f t="shared" si="3"/>
        <v>5860612.8460372677</v>
      </c>
    </row>
    <row r="13" spans="4:12" x14ac:dyDescent="0.25">
      <c r="D13">
        <f t="shared" si="4"/>
        <v>6</v>
      </c>
      <c r="E13" s="15">
        <f t="shared" si="5"/>
        <v>5860612.8460372677</v>
      </c>
      <c r="F13" s="15">
        <f t="shared" si="0"/>
        <v>57600.046868066398</v>
      </c>
      <c r="G13" s="15">
        <f t="shared" si="1"/>
        <v>29303.064230186341</v>
      </c>
      <c r="H13" s="15">
        <f t="shared" si="2"/>
        <v>28296.982637880057</v>
      </c>
      <c r="I13" s="15">
        <f t="shared" si="3"/>
        <v>5832315.8633993873</v>
      </c>
    </row>
    <row r="14" spans="4:12" x14ac:dyDescent="0.25">
      <c r="D14">
        <f t="shared" si="4"/>
        <v>7</v>
      </c>
      <c r="E14" s="15">
        <f t="shared" si="5"/>
        <v>5832315.8633993873</v>
      </c>
      <c r="F14" s="15">
        <f t="shared" si="0"/>
        <v>57600.046868066398</v>
      </c>
      <c r="G14" s="15">
        <f t="shared" si="1"/>
        <v>29161.579316996937</v>
      </c>
      <c r="H14" s="15">
        <f t="shared" si="2"/>
        <v>28438.467551069461</v>
      </c>
      <c r="I14" s="15">
        <f t="shared" si="3"/>
        <v>5803877.395848318</v>
      </c>
      <c r="L14" s="22"/>
    </row>
    <row r="15" spans="4:12" x14ac:dyDescent="0.25">
      <c r="D15">
        <f t="shared" si="4"/>
        <v>8</v>
      </c>
      <c r="E15" s="15">
        <f t="shared" si="5"/>
        <v>5803877.395848318</v>
      </c>
      <c r="F15" s="15">
        <f t="shared" si="0"/>
        <v>57600.046868066398</v>
      </c>
      <c r="G15" s="15">
        <f t="shared" si="1"/>
        <v>29019.38697924159</v>
      </c>
      <c r="H15" s="15">
        <f t="shared" si="2"/>
        <v>28580.659888824808</v>
      </c>
      <c r="I15" s="15">
        <f t="shared" si="3"/>
        <v>5775296.7359594936</v>
      </c>
    </row>
    <row r="16" spans="4:12" x14ac:dyDescent="0.25">
      <c r="D16">
        <f t="shared" si="4"/>
        <v>9</v>
      </c>
      <c r="E16" s="15">
        <f t="shared" si="5"/>
        <v>5775296.7359594936</v>
      </c>
      <c r="F16" s="15">
        <f t="shared" si="0"/>
        <v>57600.046868066398</v>
      </c>
      <c r="G16" s="15">
        <f t="shared" si="1"/>
        <v>28876.483679797468</v>
      </c>
      <c r="H16" s="15">
        <f t="shared" si="2"/>
        <v>28723.56318826893</v>
      </c>
      <c r="I16" s="15">
        <f t="shared" si="3"/>
        <v>5746573.1727712248</v>
      </c>
    </row>
    <row r="17" spans="4:9" x14ac:dyDescent="0.25">
      <c r="D17">
        <f t="shared" si="4"/>
        <v>10</v>
      </c>
      <c r="E17" s="15">
        <f t="shared" si="5"/>
        <v>5746573.1727712248</v>
      </c>
      <c r="F17" s="15">
        <f t="shared" si="0"/>
        <v>57600.046868066398</v>
      </c>
      <c r="G17" s="15">
        <f t="shared" si="1"/>
        <v>28732.865863856125</v>
      </c>
      <c r="H17" s="15">
        <f t="shared" si="2"/>
        <v>28867.181004210273</v>
      </c>
      <c r="I17" s="15">
        <f t="shared" si="3"/>
        <v>5717705.9917670144</v>
      </c>
    </row>
    <row r="18" spans="4:9" x14ac:dyDescent="0.25">
      <c r="D18">
        <f t="shared" si="4"/>
        <v>11</v>
      </c>
      <c r="E18" s="15">
        <f t="shared" si="5"/>
        <v>5717705.9917670144</v>
      </c>
      <c r="F18" s="15">
        <f t="shared" si="0"/>
        <v>57600.046868066398</v>
      </c>
      <c r="G18" s="15">
        <f t="shared" si="1"/>
        <v>28588.529958835072</v>
      </c>
      <c r="H18" s="15">
        <f t="shared" si="2"/>
        <v>29011.516909231326</v>
      </c>
      <c r="I18" s="15">
        <f t="shared" si="3"/>
        <v>5688694.4748577829</v>
      </c>
    </row>
    <row r="19" spans="4:9" x14ac:dyDescent="0.25">
      <c r="D19">
        <f t="shared" si="4"/>
        <v>12</v>
      </c>
      <c r="E19" s="15">
        <f t="shared" si="5"/>
        <v>5688694.4748577829</v>
      </c>
      <c r="F19" s="15">
        <f t="shared" si="0"/>
        <v>57600.046868066398</v>
      </c>
      <c r="G19" s="15">
        <f t="shared" si="1"/>
        <v>28443.472374288915</v>
      </c>
      <c r="H19" s="15">
        <f t="shared" si="2"/>
        <v>29156.574493777483</v>
      </c>
      <c r="I19" s="15">
        <f t="shared" si="3"/>
        <v>5659537.900364005</v>
      </c>
    </row>
    <row r="20" spans="4:9" x14ac:dyDescent="0.25">
      <c r="D20">
        <f t="shared" si="4"/>
        <v>13</v>
      </c>
      <c r="E20" s="15">
        <f t="shared" si="5"/>
        <v>5659537.900364005</v>
      </c>
      <c r="F20" s="15">
        <f t="shared" si="0"/>
        <v>57600.046868066398</v>
      </c>
      <c r="G20" s="15">
        <f t="shared" si="1"/>
        <v>28297.689501820027</v>
      </c>
      <c r="H20" s="15">
        <f t="shared" si="2"/>
        <v>29302.357366246371</v>
      </c>
      <c r="I20" s="15">
        <f t="shared" si="3"/>
        <v>5630235.5429977588</v>
      </c>
    </row>
    <row r="21" spans="4:9" x14ac:dyDescent="0.25">
      <c r="D21">
        <f t="shared" si="4"/>
        <v>14</v>
      </c>
      <c r="E21" s="15">
        <f t="shared" si="5"/>
        <v>5630235.5429977588</v>
      </c>
      <c r="F21" s="15">
        <f t="shared" si="0"/>
        <v>57600.046868066398</v>
      </c>
      <c r="G21" s="15">
        <f t="shared" si="1"/>
        <v>28151.177714988793</v>
      </c>
      <c r="H21" s="15">
        <f t="shared" si="2"/>
        <v>29448.869153077605</v>
      </c>
      <c r="I21" s="15">
        <f t="shared" si="3"/>
        <v>5600786.6738446811</v>
      </c>
    </row>
    <row r="22" spans="4:9" x14ac:dyDescent="0.25">
      <c r="D22">
        <f t="shared" si="4"/>
        <v>15</v>
      </c>
      <c r="E22" s="15">
        <f t="shared" si="5"/>
        <v>5600786.6738446811</v>
      </c>
      <c r="F22" s="15">
        <f t="shared" si="0"/>
        <v>57600.046868066398</v>
      </c>
      <c r="G22" s="15">
        <f t="shared" si="1"/>
        <v>28003.933369223407</v>
      </c>
      <c r="H22" s="15">
        <f t="shared" si="2"/>
        <v>29596.113498842991</v>
      </c>
      <c r="I22" s="15">
        <f t="shared" si="3"/>
        <v>5571190.5603458378</v>
      </c>
    </row>
    <row r="23" spans="4:9" x14ac:dyDescent="0.25">
      <c r="D23">
        <f t="shared" si="4"/>
        <v>16</v>
      </c>
      <c r="E23" s="15">
        <f t="shared" si="5"/>
        <v>5571190.5603458378</v>
      </c>
      <c r="F23" s="15">
        <f t="shared" si="0"/>
        <v>57600.046868066398</v>
      </c>
      <c r="G23" s="15">
        <f t="shared" si="1"/>
        <v>27855.952801729189</v>
      </c>
      <c r="H23" s="15">
        <f t="shared" si="2"/>
        <v>29744.094066337209</v>
      </c>
      <c r="I23" s="15">
        <f t="shared" si="3"/>
        <v>5541446.4662795011</v>
      </c>
    </row>
    <row r="24" spans="4:9" x14ac:dyDescent="0.25">
      <c r="D24">
        <f t="shared" si="4"/>
        <v>17</v>
      </c>
      <c r="E24" s="15">
        <f t="shared" si="5"/>
        <v>5541446.4662795011</v>
      </c>
      <c r="F24" s="15">
        <f t="shared" si="0"/>
        <v>57600.046868066398</v>
      </c>
      <c r="G24" s="15">
        <f t="shared" si="1"/>
        <v>27707.232331397507</v>
      </c>
      <c r="H24" s="15">
        <f t="shared" si="2"/>
        <v>29892.814536668891</v>
      </c>
      <c r="I24" s="15">
        <f t="shared" si="3"/>
        <v>5511553.6517428318</v>
      </c>
    </row>
    <row r="25" spans="4:9" x14ac:dyDescent="0.25">
      <c r="D25">
        <f t="shared" si="4"/>
        <v>18</v>
      </c>
      <c r="E25" s="15">
        <f t="shared" si="5"/>
        <v>5511553.6517428318</v>
      </c>
      <c r="F25" s="15">
        <f t="shared" si="0"/>
        <v>57600.046868066398</v>
      </c>
      <c r="G25" s="15">
        <f t="shared" si="1"/>
        <v>27557.768258714161</v>
      </c>
      <c r="H25" s="15">
        <f t="shared" si="2"/>
        <v>30042.278609352237</v>
      </c>
      <c r="I25" s="15">
        <f t="shared" si="3"/>
        <v>5481511.3731334796</v>
      </c>
    </row>
    <row r="26" spans="4:9" x14ac:dyDescent="0.25">
      <c r="D26">
        <f t="shared" si="4"/>
        <v>19</v>
      </c>
      <c r="E26" s="15">
        <f t="shared" si="5"/>
        <v>5481511.3731334796</v>
      </c>
      <c r="F26" s="15">
        <f t="shared" si="0"/>
        <v>57600.046868066398</v>
      </c>
      <c r="G26" s="15">
        <f t="shared" si="1"/>
        <v>27407.5568656674</v>
      </c>
      <c r="H26" s="15">
        <f t="shared" si="2"/>
        <v>30192.490002398998</v>
      </c>
      <c r="I26" s="15">
        <f t="shared" si="3"/>
        <v>5451318.8831310803</v>
      </c>
    </row>
    <row r="27" spans="4:9" x14ac:dyDescent="0.25">
      <c r="D27">
        <f t="shared" si="4"/>
        <v>20</v>
      </c>
      <c r="E27" s="15">
        <f t="shared" si="5"/>
        <v>5451318.8831310803</v>
      </c>
      <c r="F27" s="15">
        <f t="shared" si="0"/>
        <v>57600.046868066398</v>
      </c>
      <c r="G27" s="15">
        <f t="shared" si="1"/>
        <v>27256.594415655403</v>
      </c>
      <c r="H27" s="15">
        <f t="shared" si="2"/>
        <v>30343.452452410995</v>
      </c>
      <c r="I27" s="15">
        <f t="shared" si="3"/>
        <v>5420975.4306786694</v>
      </c>
    </row>
    <row r="28" spans="4:9" x14ac:dyDescent="0.25">
      <c r="D28">
        <f t="shared" si="4"/>
        <v>21</v>
      </c>
      <c r="E28" s="15">
        <f t="shared" si="5"/>
        <v>5420975.4306786694</v>
      </c>
      <c r="F28" s="15">
        <f t="shared" si="0"/>
        <v>57600.046868066398</v>
      </c>
      <c r="G28" s="15">
        <f t="shared" si="1"/>
        <v>27104.877153393347</v>
      </c>
      <c r="H28" s="15">
        <f t="shared" si="2"/>
        <v>30495.169714673051</v>
      </c>
      <c r="I28" s="15">
        <f t="shared" si="3"/>
        <v>5390480.2609639959</v>
      </c>
    </row>
    <row r="29" spans="4:9" x14ac:dyDescent="0.25">
      <c r="D29">
        <f t="shared" si="4"/>
        <v>22</v>
      </c>
      <c r="E29" s="15">
        <f t="shared" si="5"/>
        <v>5390480.2609639959</v>
      </c>
      <c r="F29" s="15">
        <f t="shared" si="0"/>
        <v>57600.046868066398</v>
      </c>
      <c r="G29" s="15">
        <f t="shared" si="1"/>
        <v>26952.401304819981</v>
      </c>
      <c r="H29" s="15">
        <f t="shared" si="2"/>
        <v>30647.645563246417</v>
      </c>
      <c r="I29" s="15">
        <f t="shared" si="3"/>
        <v>5359832.6154007493</v>
      </c>
    </row>
    <row r="30" spans="4:9" x14ac:dyDescent="0.25">
      <c r="D30">
        <f t="shared" si="4"/>
        <v>23</v>
      </c>
      <c r="E30" s="15">
        <f t="shared" si="5"/>
        <v>5359832.6154007493</v>
      </c>
      <c r="F30" s="15">
        <f t="shared" si="0"/>
        <v>57600.046868066398</v>
      </c>
      <c r="G30" s="15">
        <f t="shared" si="1"/>
        <v>26799.163077003748</v>
      </c>
      <c r="H30" s="15">
        <f t="shared" si="2"/>
        <v>30800.88379106265</v>
      </c>
      <c r="I30" s="15">
        <f t="shared" si="3"/>
        <v>5329031.7316096863</v>
      </c>
    </row>
    <row r="31" spans="4:9" x14ac:dyDescent="0.25">
      <c r="D31">
        <f t="shared" si="4"/>
        <v>24</v>
      </c>
      <c r="E31" s="15">
        <f t="shared" si="5"/>
        <v>5329031.7316096863</v>
      </c>
      <c r="F31" s="15">
        <f t="shared" si="0"/>
        <v>57600.046868066398</v>
      </c>
      <c r="G31" s="15">
        <f t="shared" si="1"/>
        <v>26645.158658048433</v>
      </c>
      <c r="H31" s="15">
        <f t="shared" si="2"/>
        <v>30954.888210017965</v>
      </c>
      <c r="I31" s="15">
        <f t="shared" si="3"/>
        <v>5298076.8433996681</v>
      </c>
    </row>
    <row r="32" spans="4:9" x14ac:dyDescent="0.25">
      <c r="D32">
        <f t="shared" si="4"/>
        <v>25</v>
      </c>
      <c r="E32" s="15">
        <f t="shared" si="5"/>
        <v>5298076.8433996681</v>
      </c>
      <c r="F32" s="15">
        <f t="shared" si="0"/>
        <v>57600.046868066398</v>
      </c>
      <c r="G32" s="15">
        <f t="shared" si="1"/>
        <v>26490.38421699834</v>
      </c>
      <c r="H32" s="15">
        <f t="shared" si="2"/>
        <v>31109.662651068058</v>
      </c>
      <c r="I32" s="15">
        <f t="shared" si="3"/>
        <v>5266967.1807486005</v>
      </c>
    </row>
    <row r="33" spans="4:9" x14ac:dyDescent="0.25">
      <c r="D33">
        <f t="shared" si="4"/>
        <v>26</v>
      </c>
      <c r="E33" s="15">
        <f t="shared" si="5"/>
        <v>5266967.1807486005</v>
      </c>
      <c r="F33" s="15">
        <f t="shared" si="0"/>
        <v>57600.046868066398</v>
      </c>
      <c r="G33" s="15">
        <f t="shared" si="1"/>
        <v>26334.835903743002</v>
      </c>
      <c r="H33" s="15">
        <f t="shared" si="2"/>
        <v>31265.210964323396</v>
      </c>
      <c r="I33" s="15">
        <f t="shared" si="3"/>
        <v>5235701.9697842775</v>
      </c>
    </row>
    <row r="34" spans="4:9" x14ac:dyDescent="0.25">
      <c r="D34">
        <f t="shared" si="4"/>
        <v>27</v>
      </c>
      <c r="E34" s="15">
        <f t="shared" si="5"/>
        <v>5235701.9697842775</v>
      </c>
      <c r="F34" s="15">
        <f t="shared" si="0"/>
        <v>57600.046868066398</v>
      </c>
      <c r="G34" s="15">
        <f t="shared" si="1"/>
        <v>26178.509848921389</v>
      </c>
      <c r="H34" s="15">
        <f t="shared" si="2"/>
        <v>31421.537019145009</v>
      </c>
      <c r="I34" s="15">
        <f t="shared" si="3"/>
        <v>5204280.4327651327</v>
      </c>
    </row>
    <row r="35" spans="4:9" x14ac:dyDescent="0.25">
      <c r="D35">
        <f t="shared" si="4"/>
        <v>28</v>
      </c>
      <c r="E35" s="15">
        <f t="shared" si="5"/>
        <v>5204280.4327651327</v>
      </c>
      <c r="F35" s="15">
        <f t="shared" si="0"/>
        <v>57600.046868066398</v>
      </c>
      <c r="G35" s="15">
        <f t="shared" si="1"/>
        <v>26021.402163825664</v>
      </c>
      <c r="H35" s="15">
        <f t="shared" si="2"/>
        <v>31578.644704240734</v>
      </c>
      <c r="I35" s="15">
        <f t="shared" si="3"/>
        <v>5172701.7880608924</v>
      </c>
    </row>
    <row r="36" spans="4:9" x14ac:dyDescent="0.25">
      <c r="D36">
        <f t="shared" si="4"/>
        <v>29</v>
      </c>
      <c r="E36" s="15">
        <f t="shared" si="5"/>
        <v>5172701.7880608924</v>
      </c>
      <c r="F36" s="15">
        <f t="shared" si="0"/>
        <v>57600.046868066398</v>
      </c>
      <c r="G36" s="15">
        <f t="shared" si="1"/>
        <v>25863.508940304462</v>
      </c>
      <c r="H36" s="15">
        <f t="shared" si="2"/>
        <v>31736.537927761936</v>
      </c>
      <c r="I36" s="15">
        <f t="shared" si="3"/>
        <v>5140965.2501331307</v>
      </c>
    </row>
    <row r="37" spans="4:9" x14ac:dyDescent="0.25">
      <c r="D37">
        <f t="shared" si="4"/>
        <v>30</v>
      </c>
      <c r="E37" s="15">
        <f t="shared" si="5"/>
        <v>5140965.2501331307</v>
      </c>
      <c r="F37" s="15">
        <f t="shared" si="0"/>
        <v>57600.046868066398</v>
      </c>
      <c r="G37" s="15">
        <f t="shared" si="1"/>
        <v>25704.826250665654</v>
      </c>
      <c r="H37" s="15">
        <f t="shared" si="2"/>
        <v>31895.220617400744</v>
      </c>
      <c r="I37" s="15">
        <f t="shared" si="3"/>
        <v>5109070.0295157302</v>
      </c>
    </row>
    <row r="38" spans="4:9" x14ac:dyDescent="0.25">
      <c r="D38">
        <f t="shared" si="4"/>
        <v>31</v>
      </c>
      <c r="E38" s="15">
        <f t="shared" si="5"/>
        <v>5109070.0295157302</v>
      </c>
      <c r="F38" s="15">
        <f t="shared" si="0"/>
        <v>57600.046868066398</v>
      </c>
      <c r="G38" s="15">
        <f t="shared" si="1"/>
        <v>25545.350147578651</v>
      </c>
      <c r="H38" s="15">
        <f t="shared" si="2"/>
        <v>32054.696720487747</v>
      </c>
      <c r="I38" s="15">
        <f t="shared" si="3"/>
        <v>5077015.3327952428</v>
      </c>
    </row>
    <row r="39" spans="4:9" x14ac:dyDescent="0.25">
      <c r="D39">
        <f t="shared" si="4"/>
        <v>32</v>
      </c>
      <c r="E39" s="15">
        <f t="shared" si="5"/>
        <v>5077015.3327952428</v>
      </c>
      <c r="F39" s="15">
        <f t="shared" si="0"/>
        <v>57600.046868066398</v>
      </c>
      <c r="G39" s="15">
        <f t="shared" si="1"/>
        <v>25385.076663976215</v>
      </c>
      <c r="H39" s="15">
        <f t="shared" si="2"/>
        <v>32214.970204090183</v>
      </c>
      <c r="I39" s="15">
        <f t="shared" si="3"/>
        <v>5044800.362591153</v>
      </c>
    </row>
    <row r="40" spans="4:9" x14ac:dyDescent="0.25">
      <c r="D40">
        <f t="shared" si="4"/>
        <v>33</v>
      </c>
      <c r="E40" s="15">
        <f t="shared" si="5"/>
        <v>5044800.362591153</v>
      </c>
      <c r="F40" s="15">
        <f t="shared" si="0"/>
        <v>57600.046868066398</v>
      </c>
      <c r="G40" s="15">
        <f t="shared" si="1"/>
        <v>25224.001812955765</v>
      </c>
      <c r="H40" s="15">
        <f t="shared" si="2"/>
        <v>32376.045055110633</v>
      </c>
      <c r="I40" s="15">
        <f t="shared" si="3"/>
        <v>5012424.3175360421</v>
      </c>
    </row>
    <row r="41" spans="4:9" x14ac:dyDescent="0.25">
      <c r="D41">
        <f t="shared" si="4"/>
        <v>34</v>
      </c>
      <c r="E41" s="15">
        <f t="shared" si="5"/>
        <v>5012424.3175360421</v>
      </c>
      <c r="F41" s="15">
        <f t="shared" si="0"/>
        <v>57600.046868066398</v>
      </c>
      <c r="G41" s="15">
        <f t="shared" si="1"/>
        <v>25062.121587680213</v>
      </c>
      <c r="H41" s="15">
        <f t="shared" si="2"/>
        <v>32537.925280386185</v>
      </c>
      <c r="I41" s="15">
        <f t="shared" si="3"/>
        <v>4979886.3922556555</v>
      </c>
    </row>
    <row r="42" spans="4:9" x14ac:dyDescent="0.25">
      <c r="D42">
        <f t="shared" si="4"/>
        <v>35</v>
      </c>
      <c r="E42" s="15">
        <f t="shared" si="5"/>
        <v>4979886.3922556555</v>
      </c>
      <c r="F42" s="15">
        <f t="shared" si="0"/>
        <v>57600.046868066398</v>
      </c>
      <c r="G42" s="15">
        <f t="shared" si="1"/>
        <v>24899.431961278278</v>
      </c>
      <c r="H42" s="15">
        <f t="shared" si="2"/>
        <v>32700.61490678812</v>
      </c>
      <c r="I42" s="15">
        <f t="shared" si="3"/>
        <v>4947185.7773488676</v>
      </c>
    </row>
    <row r="43" spans="4:9" x14ac:dyDescent="0.25">
      <c r="D43">
        <f t="shared" si="4"/>
        <v>36</v>
      </c>
      <c r="E43" s="15">
        <f t="shared" si="5"/>
        <v>4947185.7773488676</v>
      </c>
      <c r="F43" s="15">
        <f t="shared" si="0"/>
        <v>57600.046868066398</v>
      </c>
      <c r="G43" s="15">
        <f t="shared" si="1"/>
        <v>24735.928886744339</v>
      </c>
      <c r="H43" s="15">
        <f t="shared" si="2"/>
        <v>32864.117981322059</v>
      </c>
      <c r="I43" s="15">
        <f t="shared" si="3"/>
        <v>4914321.6593675455</v>
      </c>
    </row>
    <row r="44" spans="4:9" x14ac:dyDescent="0.25">
      <c r="D44">
        <f t="shared" si="4"/>
        <v>37</v>
      </c>
      <c r="E44" s="15">
        <f t="shared" si="5"/>
        <v>4914321.6593675455</v>
      </c>
      <c r="F44" s="15">
        <f t="shared" si="0"/>
        <v>57600.046868066398</v>
      </c>
      <c r="G44" s="15">
        <f t="shared" si="1"/>
        <v>39314.573274940361</v>
      </c>
      <c r="H44" s="15">
        <f t="shared" si="2"/>
        <v>18285.473593126037</v>
      </c>
      <c r="I44" s="15">
        <f t="shared" si="3"/>
        <v>4896036.1857744195</v>
      </c>
    </row>
    <row r="45" spans="4:9" x14ac:dyDescent="0.25">
      <c r="D45">
        <f t="shared" si="4"/>
        <v>38</v>
      </c>
      <c r="E45" s="15">
        <f t="shared" si="5"/>
        <v>4896036.1857744195</v>
      </c>
      <c r="F45" s="15">
        <f t="shared" si="0"/>
        <v>57600.046868066398</v>
      </c>
      <c r="G45" s="15">
        <f t="shared" si="1"/>
        <v>39168.289486195354</v>
      </c>
      <c r="H45" s="15">
        <f t="shared" si="2"/>
        <v>18431.757381871044</v>
      </c>
      <c r="I45" s="15">
        <f t="shared" si="3"/>
        <v>4877604.4283925481</v>
      </c>
    </row>
    <row r="46" spans="4:9" x14ac:dyDescent="0.25">
      <c r="D46">
        <f t="shared" si="4"/>
        <v>39</v>
      </c>
      <c r="E46" s="15">
        <f t="shared" si="5"/>
        <v>4877604.4283925481</v>
      </c>
      <c r="F46" s="15">
        <f t="shared" si="0"/>
        <v>57600.046868066398</v>
      </c>
      <c r="G46" s="15">
        <f t="shared" si="1"/>
        <v>39020.835427140388</v>
      </c>
      <c r="H46" s="15">
        <f t="shared" si="2"/>
        <v>18579.21144092601</v>
      </c>
      <c r="I46" s="15">
        <f t="shared" si="3"/>
        <v>4859025.2169516217</v>
      </c>
    </row>
    <row r="47" spans="4:9" x14ac:dyDescent="0.25">
      <c r="D47">
        <f t="shared" si="4"/>
        <v>40</v>
      </c>
      <c r="E47" s="15">
        <f t="shared" si="5"/>
        <v>4859025.2169516217</v>
      </c>
      <c r="F47" s="15">
        <f t="shared" si="0"/>
        <v>57600.046868066398</v>
      </c>
      <c r="G47" s="15">
        <f t="shared" si="1"/>
        <v>38872.201735612973</v>
      </c>
      <c r="H47" s="15">
        <f t="shared" si="2"/>
        <v>18727.845132453425</v>
      </c>
      <c r="I47" s="15">
        <f t="shared" si="3"/>
        <v>4840297.3718191683</v>
      </c>
    </row>
    <row r="48" spans="4:9" x14ac:dyDescent="0.25">
      <c r="D48">
        <f t="shared" si="4"/>
        <v>41</v>
      </c>
      <c r="E48" s="15">
        <f t="shared" si="5"/>
        <v>4840297.3718191683</v>
      </c>
      <c r="F48" s="15">
        <f t="shared" si="0"/>
        <v>57600.046868066398</v>
      </c>
      <c r="G48" s="15">
        <f t="shared" si="1"/>
        <v>38722.37897455335</v>
      </c>
      <c r="H48" s="15">
        <f t="shared" si="2"/>
        <v>18877.667893513048</v>
      </c>
      <c r="I48" s="15">
        <f t="shared" si="3"/>
        <v>4821419.7039256552</v>
      </c>
    </row>
    <row r="49" spans="4:9" x14ac:dyDescent="0.25">
      <c r="D49">
        <f t="shared" si="4"/>
        <v>42</v>
      </c>
      <c r="E49" s="15">
        <f t="shared" si="5"/>
        <v>4821419.7039256552</v>
      </c>
      <c r="F49" s="15">
        <f t="shared" si="0"/>
        <v>57600.046868066398</v>
      </c>
      <c r="G49" s="15">
        <f t="shared" si="1"/>
        <v>38571.357631405241</v>
      </c>
      <c r="H49" s="15">
        <f t="shared" si="2"/>
        <v>19028.689236661157</v>
      </c>
      <c r="I49" s="15">
        <f t="shared" si="3"/>
        <v>4802391.0146889938</v>
      </c>
    </row>
    <row r="50" spans="4:9" x14ac:dyDescent="0.25">
      <c r="D50">
        <f t="shared" si="4"/>
        <v>43</v>
      </c>
      <c r="E50" s="15">
        <f t="shared" si="5"/>
        <v>4802391.0146889938</v>
      </c>
      <c r="F50" s="15">
        <f t="shared" si="0"/>
        <v>57600.046868066398</v>
      </c>
      <c r="G50" s="15">
        <f t="shared" si="1"/>
        <v>38419.128117511951</v>
      </c>
      <c r="H50" s="15">
        <f t="shared" si="2"/>
        <v>19180.918750554447</v>
      </c>
      <c r="I50" s="15">
        <f t="shared" si="3"/>
        <v>4783210.0959384395</v>
      </c>
    </row>
    <row r="51" spans="4:9" x14ac:dyDescent="0.25">
      <c r="D51">
        <f t="shared" si="4"/>
        <v>44</v>
      </c>
      <c r="E51" s="15">
        <f t="shared" si="5"/>
        <v>4783210.0959384395</v>
      </c>
      <c r="F51" s="15">
        <f t="shared" si="0"/>
        <v>57600.046868066398</v>
      </c>
      <c r="G51" s="15">
        <f t="shared" si="1"/>
        <v>38265.680767507518</v>
      </c>
      <c r="H51" s="15">
        <f t="shared" si="2"/>
        <v>19334.36610055888</v>
      </c>
      <c r="I51" s="15">
        <f t="shared" si="3"/>
        <v>4763875.7298378805</v>
      </c>
    </row>
    <row r="52" spans="4:9" x14ac:dyDescent="0.25">
      <c r="D52">
        <f t="shared" si="4"/>
        <v>45</v>
      </c>
      <c r="E52" s="15">
        <f t="shared" si="5"/>
        <v>4763875.7298378805</v>
      </c>
      <c r="F52" s="15">
        <f t="shared" si="0"/>
        <v>57600.046868066398</v>
      </c>
      <c r="G52" s="15">
        <f t="shared" si="1"/>
        <v>38111.005838703044</v>
      </c>
      <c r="H52" s="15">
        <f t="shared" si="2"/>
        <v>19489.041029363354</v>
      </c>
      <c r="I52" s="15">
        <f t="shared" si="3"/>
        <v>4744386.6888085175</v>
      </c>
    </row>
    <row r="53" spans="4:9" x14ac:dyDescent="0.25">
      <c r="D53">
        <f t="shared" si="4"/>
        <v>46</v>
      </c>
      <c r="E53" s="15">
        <f t="shared" si="5"/>
        <v>4744386.6888085175</v>
      </c>
      <c r="F53" s="15">
        <f t="shared" si="0"/>
        <v>57600.046868066398</v>
      </c>
      <c r="G53" s="15">
        <f t="shared" si="1"/>
        <v>37955.093510468141</v>
      </c>
      <c r="H53" s="15">
        <f t="shared" si="2"/>
        <v>19644.953357598257</v>
      </c>
      <c r="I53" s="15">
        <f t="shared" si="3"/>
        <v>4724741.7354509197</v>
      </c>
    </row>
    <row r="54" spans="4:9" x14ac:dyDescent="0.25">
      <c r="D54">
        <f t="shared" si="4"/>
        <v>47</v>
      </c>
      <c r="E54" s="15">
        <f t="shared" si="5"/>
        <v>4724741.7354509197</v>
      </c>
      <c r="F54" s="15">
        <f t="shared" si="0"/>
        <v>57600.046868066398</v>
      </c>
      <c r="G54" s="15">
        <f t="shared" si="1"/>
        <v>37797.933883607358</v>
      </c>
      <c r="H54" s="15">
        <f t="shared" si="2"/>
        <v>19802.11298445904</v>
      </c>
      <c r="I54" s="15">
        <f t="shared" si="3"/>
        <v>4704939.6224664608</v>
      </c>
    </row>
    <row r="55" spans="4:9" x14ac:dyDescent="0.25">
      <c r="D55">
        <f t="shared" si="4"/>
        <v>48</v>
      </c>
      <c r="E55" s="15">
        <f t="shared" si="5"/>
        <v>4704939.6224664608</v>
      </c>
      <c r="F55" s="15">
        <f t="shared" si="0"/>
        <v>57600.046868066398</v>
      </c>
      <c r="G55" s="15">
        <f t="shared" si="1"/>
        <v>37639.516979731685</v>
      </c>
      <c r="H55" s="15">
        <f t="shared" si="2"/>
        <v>19960.529888334713</v>
      </c>
      <c r="I55" s="15">
        <f t="shared" si="3"/>
        <v>4684979.0925781261</v>
      </c>
    </row>
    <row r="56" spans="4:9" x14ac:dyDescent="0.25">
      <c r="D56">
        <f t="shared" si="4"/>
        <v>49</v>
      </c>
      <c r="E56" s="15">
        <f t="shared" si="5"/>
        <v>4684979.0925781261</v>
      </c>
      <c r="F56" s="15">
        <f t="shared" si="0"/>
        <v>57600.046868066398</v>
      </c>
      <c r="G56" s="15">
        <f t="shared" si="1"/>
        <v>37479.83274062501</v>
      </c>
      <c r="H56" s="15">
        <f t="shared" si="2"/>
        <v>20120.214127441388</v>
      </c>
      <c r="I56" s="15">
        <f t="shared" si="3"/>
        <v>4664858.8784506852</v>
      </c>
    </row>
    <row r="57" spans="4:9" x14ac:dyDescent="0.25">
      <c r="D57">
        <f t="shared" si="4"/>
        <v>50</v>
      </c>
      <c r="E57" s="15">
        <f t="shared" si="5"/>
        <v>4664858.8784506852</v>
      </c>
      <c r="F57" s="15">
        <f t="shared" si="0"/>
        <v>57600.046868066398</v>
      </c>
      <c r="G57" s="15">
        <f t="shared" si="1"/>
        <v>37318.871027605484</v>
      </c>
      <c r="H57" s="15">
        <f t="shared" si="2"/>
        <v>20281.175840460914</v>
      </c>
      <c r="I57" s="15">
        <f t="shared" si="3"/>
        <v>4644577.7026102245</v>
      </c>
    </row>
    <row r="58" spans="4:9" x14ac:dyDescent="0.25">
      <c r="D58">
        <f t="shared" si="4"/>
        <v>51</v>
      </c>
      <c r="E58" s="15">
        <f t="shared" si="5"/>
        <v>4644577.7026102245</v>
      </c>
      <c r="F58" s="15">
        <f t="shared" si="0"/>
        <v>57600.046868066398</v>
      </c>
      <c r="G58" s="15">
        <f t="shared" si="1"/>
        <v>37156.621620881793</v>
      </c>
      <c r="H58" s="15">
        <f t="shared" si="2"/>
        <v>20443.425247184605</v>
      </c>
      <c r="I58" s="15">
        <f t="shared" si="3"/>
        <v>4624134.2773630396</v>
      </c>
    </row>
    <row r="59" spans="4:9" x14ac:dyDescent="0.25">
      <c r="D59">
        <f t="shared" si="4"/>
        <v>52</v>
      </c>
      <c r="E59" s="15">
        <f t="shared" si="5"/>
        <v>4624134.2773630396</v>
      </c>
      <c r="F59" s="15">
        <f t="shared" si="0"/>
        <v>57600.046868066398</v>
      </c>
      <c r="G59" s="15">
        <f t="shared" si="1"/>
        <v>36993.074218904316</v>
      </c>
      <c r="H59" s="15">
        <f t="shared" si="2"/>
        <v>20606.972649162082</v>
      </c>
      <c r="I59" s="15">
        <f t="shared" si="3"/>
        <v>4603527.3047138778</v>
      </c>
    </row>
    <row r="60" spans="4:9" x14ac:dyDescent="0.25">
      <c r="D60">
        <f t="shared" si="4"/>
        <v>53</v>
      </c>
      <c r="E60" s="15">
        <f t="shared" si="5"/>
        <v>4603527.3047138778</v>
      </c>
      <c r="F60" s="15">
        <f t="shared" si="0"/>
        <v>57600.046868066398</v>
      </c>
      <c r="G60" s="15">
        <f t="shared" si="1"/>
        <v>36828.218437711024</v>
      </c>
      <c r="H60" s="15">
        <f t="shared" si="2"/>
        <v>20771.828430355374</v>
      </c>
      <c r="I60" s="15">
        <f t="shared" si="3"/>
        <v>4582755.4762835223</v>
      </c>
    </row>
    <row r="61" spans="4:9" x14ac:dyDescent="0.25">
      <c r="D61">
        <f t="shared" si="4"/>
        <v>54</v>
      </c>
      <c r="E61" s="15">
        <f t="shared" si="5"/>
        <v>4582755.4762835223</v>
      </c>
      <c r="F61" s="15">
        <f t="shared" si="0"/>
        <v>57600.046868066398</v>
      </c>
      <c r="G61" s="15">
        <f t="shared" si="1"/>
        <v>36662.04381026818</v>
      </c>
      <c r="H61" s="15">
        <f t="shared" si="2"/>
        <v>20938.003057798218</v>
      </c>
      <c r="I61" s="15">
        <f t="shared" si="3"/>
        <v>4561817.473225724</v>
      </c>
    </row>
    <row r="62" spans="4:9" x14ac:dyDescent="0.25">
      <c r="D62">
        <f t="shared" si="4"/>
        <v>55</v>
      </c>
      <c r="E62" s="15">
        <f t="shared" si="5"/>
        <v>4561817.473225724</v>
      </c>
      <c r="F62" s="15">
        <f t="shared" si="0"/>
        <v>57600.046868066398</v>
      </c>
      <c r="G62" s="15">
        <f t="shared" si="1"/>
        <v>36494.539785805791</v>
      </c>
      <c r="H62" s="15">
        <f t="shared" si="2"/>
        <v>21105.507082260607</v>
      </c>
      <c r="I62" s="15">
        <f t="shared" si="3"/>
        <v>4540711.9661434637</v>
      </c>
    </row>
    <row r="63" spans="4:9" x14ac:dyDescent="0.25">
      <c r="D63">
        <f t="shared" si="4"/>
        <v>56</v>
      </c>
      <c r="E63" s="15">
        <f t="shared" si="5"/>
        <v>4540711.9661434637</v>
      </c>
      <c r="F63" s="15">
        <f t="shared" si="0"/>
        <v>57600.046868066398</v>
      </c>
      <c r="G63" s="15">
        <f t="shared" si="1"/>
        <v>36325.695729147708</v>
      </c>
      <c r="H63" s="15">
        <f t="shared" si="2"/>
        <v>21274.35113891869</v>
      </c>
      <c r="I63" s="15">
        <f t="shared" si="3"/>
        <v>4519437.6150045451</v>
      </c>
    </row>
    <row r="64" spans="4:9" x14ac:dyDescent="0.25">
      <c r="D64">
        <f t="shared" si="4"/>
        <v>57</v>
      </c>
      <c r="E64" s="15">
        <f t="shared" si="5"/>
        <v>4519437.6150045451</v>
      </c>
      <c r="F64" s="15">
        <f t="shared" si="0"/>
        <v>57600.046868066398</v>
      </c>
      <c r="G64" s="15">
        <f t="shared" si="1"/>
        <v>36155.500920036364</v>
      </c>
      <c r="H64" s="15">
        <f t="shared" si="2"/>
        <v>21444.545948030034</v>
      </c>
      <c r="I64" s="15">
        <f t="shared" si="3"/>
        <v>4497993.0690565147</v>
      </c>
    </row>
    <row r="65" spans="4:9" x14ac:dyDescent="0.25">
      <c r="D65">
        <f t="shared" si="4"/>
        <v>58</v>
      </c>
      <c r="E65" s="15">
        <f t="shared" si="5"/>
        <v>4497993.0690565147</v>
      </c>
      <c r="F65" s="15">
        <f t="shared" si="0"/>
        <v>57600.046868066398</v>
      </c>
      <c r="G65" s="15">
        <f t="shared" si="1"/>
        <v>35983.944552452122</v>
      </c>
      <c r="H65" s="15">
        <f t="shared" si="2"/>
        <v>21616.102315614276</v>
      </c>
      <c r="I65" s="15">
        <f t="shared" si="3"/>
        <v>4476376.9667409007</v>
      </c>
    </row>
    <row r="66" spans="4:9" x14ac:dyDescent="0.25">
      <c r="D66">
        <f t="shared" si="4"/>
        <v>59</v>
      </c>
      <c r="E66" s="15">
        <f t="shared" si="5"/>
        <v>4476376.9667409007</v>
      </c>
      <c r="F66" s="15">
        <f t="shared" si="0"/>
        <v>57600.046868066398</v>
      </c>
      <c r="G66" s="15">
        <f t="shared" si="1"/>
        <v>35811.015733927205</v>
      </c>
      <c r="H66" s="15">
        <f t="shared" si="2"/>
        <v>21789.031134139193</v>
      </c>
      <c r="I66" s="15">
        <f t="shared" si="3"/>
        <v>4454587.9356067618</v>
      </c>
    </row>
    <row r="67" spans="4:9" x14ac:dyDescent="0.25">
      <c r="D67">
        <f t="shared" si="4"/>
        <v>60</v>
      </c>
      <c r="E67" s="15">
        <f t="shared" si="5"/>
        <v>4454587.9356067618</v>
      </c>
      <c r="F67" s="15">
        <f t="shared" si="0"/>
        <v>57600.046868066398</v>
      </c>
      <c r="G67" s="15">
        <f t="shared" si="1"/>
        <v>35636.703484854093</v>
      </c>
      <c r="H67" s="15">
        <f t="shared" si="2"/>
        <v>21963.343383212305</v>
      </c>
      <c r="I67" s="15">
        <f t="shared" si="3"/>
        <v>4432624.5922235493</v>
      </c>
    </row>
    <row r="68" spans="4:9" x14ac:dyDescent="0.25">
      <c r="D68">
        <f t="shared" si="4"/>
        <v>61</v>
      </c>
      <c r="E68" s="15">
        <f t="shared" si="5"/>
        <v>4432624.5922235493</v>
      </c>
      <c r="F68" s="15">
        <f t="shared" si="0"/>
        <v>57600.046868066398</v>
      </c>
      <c r="G68" s="15">
        <f t="shared" si="1"/>
        <v>35460.996737788395</v>
      </c>
      <c r="H68" s="15">
        <f t="shared" si="2"/>
        <v>22139.050130278003</v>
      </c>
      <c r="I68" s="15">
        <f t="shared" si="3"/>
        <v>4410485.5420932714</v>
      </c>
    </row>
    <row r="69" spans="4:9" x14ac:dyDescent="0.25">
      <c r="D69">
        <f t="shared" si="4"/>
        <v>62</v>
      </c>
      <c r="E69" s="15">
        <f t="shared" si="5"/>
        <v>4410485.5420932714</v>
      </c>
      <c r="F69" s="15">
        <f t="shared" si="0"/>
        <v>57600.046868066398</v>
      </c>
      <c r="G69" s="15">
        <f t="shared" si="1"/>
        <v>35283.884336746174</v>
      </c>
      <c r="H69" s="15">
        <f t="shared" si="2"/>
        <v>22316.162531320224</v>
      </c>
      <c r="I69" s="15">
        <f t="shared" si="3"/>
        <v>4388169.3795619514</v>
      </c>
    </row>
    <row r="70" spans="4:9" x14ac:dyDescent="0.25">
      <c r="D70">
        <f t="shared" si="4"/>
        <v>63</v>
      </c>
      <c r="E70" s="15">
        <f t="shared" si="5"/>
        <v>4388169.3795619514</v>
      </c>
      <c r="F70" s="15">
        <f t="shared" si="0"/>
        <v>57600.046868066398</v>
      </c>
      <c r="G70" s="15">
        <f t="shared" si="1"/>
        <v>35105.35503649561</v>
      </c>
      <c r="H70" s="15">
        <f t="shared" si="2"/>
        <v>22494.691831570788</v>
      </c>
      <c r="I70" s="15">
        <f t="shared" si="3"/>
        <v>4365674.6877303803</v>
      </c>
    </row>
    <row r="71" spans="4:9" x14ac:dyDescent="0.25">
      <c r="D71">
        <f t="shared" si="4"/>
        <v>64</v>
      </c>
      <c r="E71" s="15">
        <f t="shared" si="5"/>
        <v>4365674.6877303803</v>
      </c>
      <c r="F71" s="15">
        <f t="shared" si="0"/>
        <v>57600.046868066398</v>
      </c>
      <c r="G71" s="15">
        <f t="shared" si="1"/>
        <v>34925.397501843043</v>
      </c>
      <c r="H71" s="15">
        <f t="shared" si="2"/>
        <v>22674.649366223355</v>
      </c>
      <c r="I71" s="15">
        <f t="shared" si="3"/>
        <v>4343000.0383641571</v>
      </c>
    </row>
    <row r="72" spans="4:9" x14ac:dyDescent="0.25">
      <c r="D72">
        <f t="shared" si="4"/>
        <v>65</v>
      </c>
      <c r="E72" s="15">
        <f t="shared" si="5"/>
        <v>4343000.0383641571</v>
      </c>
      <c r="F72" s="15">
        <f t="shared" si="0"/>
        <v>57600.046868066398</v>
      </c>
      <c r="G72" s="15">
        <f t="shared" si="1"/>
        <v>34744.000306913258</v>
      </c>
      <c r="H72" s="15">
        <f t="shared" si="2"/>
        <v>22856.04656115314</v>
      </c>
      <c r="I72" s="15">
        <f t="shared" si="3"/>
        <v>4320143.9918030035</v>
      </c>
    </row>
    <row r="73" spans="4:9" x14ac:dyDescent="0.25">
      <c r="D73">
        <f t="shared" si="4"/>
        <v>66</v>
      </c>
      <c r="E73" s="15">
        <f t="shared" si="5"/>
        <v>4320143.9918030035</v>
      </c>
      <c r="F73" s="15">
        <f t="shared" ref="F73:F136" si="6">IF(D73="","",$E$5)</f>
        <v>57600.046868066398</v>
      </c>
      <c r="G73" s="15">
        <f t="shared" ref="G73:G136" si="7">IF(D73="","",IF(D73 &lt;=3*12,E73*$H$2,E73*$H$3))</f>
        <v>34561.15193442403</v>
      </c>
      <c r="H73" s="15">
        <f t="shared" ref="H73:H136" si="8">IF(D73="","",F73-G73)</f>
        <v>23038.894933642368</v>
      </c>
      <c r="I73" s="15">
        <f t="shared" ref="I73:I136" si="9">IF(D73="","",E73-H73)</f>
        <v>4297105.0968693607</v>
      </c>
    </row>
    <row r="74" spans="4:9" x14ac:dyDescent="0.25">
      <c r="D74">
        <f t="shared" ref="D74:D137" si="10">IF(D73&lt;$E$3,D73+1,"")</f>
        <v>67</v>
      </c>
      <c r="E74" s="15">
        <f t="shared" ref="E74:E137" si="11">IF(D74="","",I73)</f>
        <v>4297105.0968693607</v>
      </c>
      <c r="F74" s="15">
        <f t="shared" si="6"/>
        <v>57600.046868066398</v>
      </c>
      <c r="G74" s="15">
        <f t="shared" si="7"/>
        <v>34376.840774954886</v>
      </c>
      <c r="H74" s="15">
        <f t="shared" si="8"/>
        <v>23223.206093111512</v>
      </c>
      <c r="I74" s="15">
        <f t="shared" si="9"/>
        <v>4273881.8907762496</v>
      </c>
    </row>
    <row r="75" spans="4:9" x14ac:dyDescent="0.25">
      <c r="D75">
        <f t="shared" si="10"/>
        <v>68</v>
      </c>
      <c r="E75" s="15">
        <f t="shared" si="11"/>
        <v>4273881.8907762496</v>
      </c>
      <c r="F75" s="15">
        <f t="shared" si="6"/>
        <v>57600.046868066398</v>
      </c>
      <c r="G75" s="15">
        <f t="shared" si="7"/>
        <v>34191.055126209998</v>
      </c>
      <c r="H75" s="15">
        <f t="shared" si="8"/>
        <v>23408.9917418564</v>
      </c>
      <c r="I75" s="15">
        <f t="shared" si="9"/>
        <v>4250472.899034393</v>
      </c>
    </row>
    <row r="76" spans="4:9" x14ac:dyDescent="0.25">
      <c r="D76">
        <f t="shared" si="10"/>
        <v>69</v>
      </c>
      <c r="E76" s="15">
        <f t="shared" si="11"/>
        <v>4250472.899034393</v>
      </c>
      <c r="F76" s="15">
        <f t="shared" si="6"/>
        <v>57600.046868066398</v>
      </c>
      <c r="G76" s="15">
        <f t="shared" si="7"/>
        <v>34003.783192275143</v>
      </c>
      <c r="H76" s="15">
        <f t="shared" si="8"/>
        <v>23596.263675791255</v>
      </c>
      <c r="I76" s="15">
        <f t="shared" si="9"/>
        <v>4226876.6353586018</v>
      </c>
    </row>
    <row r="77" spans="4:9" x14ac:dyDescent="0.25">
      <c r="D77">
        <f t="shared" si="10"/>
        <v>70</v>
      </c>
      <c r="E77" s="15">
        <f t="shared" si="11"/>
        <v>4226876.6353586018</v>
      </c>
      <c r="F77" s="15">
        <f t="shared" si="6"/>
        <v>57600.046868066398</v>
      </c>
      <c r="G77" s="15">
        <f t="shared" si="7"/>
        <v>33815.013082868812</v>
      </c>
      <c r="H77" s="15">
        <f t="shared" si="8"/>
        <v>23785.033785197586</v>
      </c>
      <c r="I77" s="15">
        <f t="shared" si="9"/>
        <v>4203091.6015734039</v>
      </c>
    </row>
    <row r="78" spans="4:9" x14ac:dyDescent="0.25">
      <c r="D78">
        <f t="shared" si="10"/>
        <v>71</v>
      </c>
      <c r="E78" s="15">
        <f t="shared" si="11"/>
        <v>4203091.6015734039</v>
      </c>
      <c r="F78" s="15">
        <f t="shared" si="6"/>
        <v>57600.046868066398</v>
      </c>
      <c r="G78" s="15">
        <f t="shared" si="7"/>
        <v>33624.73281258723</v>
      </c>
      <c r="H78" s="15">
        <f t="shared" si="8"/>
        <v>23975.314055479168</v>
      </c>
      <c r="I78" s="15">
        <f t="shared" si="9"/>
        <v>4179116.2875179248</v>
      </c>
    </row>
    <row r="79" spans="4:9" x14ac:dyDescent="0.25">
      <c r="D79">
        <f t="shared" si="10"/>
        <v>72</v>
      </c>
      <c r="E79" s="15">
        <f t="shared" si="11"/>
        <v>4179116.2875179248</v>
      </c>
      <c r="F79" s="15">
        <f t="shared" si="6"/>
        <v>57600.046868066398</v>
      </c>
      <c r="G79" s="15">
        <f t="shared" si="7"/>
        <v>33432.930300143402</v>
      </c>
      <c r="H79" s="15">
        <f t="shared" si="8"/>
        <v>24167.116567922996</v>
      </c>
      <c r="I79" s="15">
        <f t="shared" si="9"/>
        <v>4154949.1709500016</v>
      </c>
    </row>
    <row r="80" spans="4:9" x14ac:dyDescent="0.25">
      <c r="D80">
        <f t="shared" si="10"/>
        <v>73</v>
      </c>
      <c r="E80" s="15">
        <f t="shared" si="11"/>
        <v>4154949.1709500016</v>
      </c>
      <c r="F80" s="15">
        <f t="shared" si="6"/>
        <v>57600.046868066398</v>
      </c>
      <c r="G80" s="15">
        <f t="shared" si="7"/>
        <v>33239.593367600013</v>
      </c>
      <c r="H80" s="15">
        <f t="shared" si="8"/>
        <v>24360.453500466385</v>
      </c>
      <c r="I80" s="15">
        <f t="shared" si="9"/>
        <v>4130588.7174495352</v>
      </c>
    </row>
    <row r="81" spans="4:9" x14ac:dyDescent="0.25">
      <c r="D81">
        <f t="shared" si="10"/>
        <v>74</v>
      </c>
      <c r="E81" s="15">
        <f t="shared" si="11"/>
        <v>4130588.7174495352</v>
      </c>
      <c r="F81" s="15">
        <f t="shared" si="6"/>
        <v>57600.046868066398</v>
      </c>
      <c r="G81" s="15">
        <f t="shared" si="7"/>
        <v>33044.709739596285</v>
      </c>
      <c r="H81" s="15">
        <f t="shared" si="8"/>
        <v>24555.337128470113</v>
      </c>
      <c r="I81" s="15">
        <f t="shared" si="9"/>
        <v>4106033.380321065</v>
      </c>
    </row>
    <row r="82" spans="4:9" x14ac:dyDescent="0.25">
      <c r="D82">
        <f t="shared" si="10"/>
        <v>75</v>
      </c>
      <c r="E82" s="15">
        <f t="shared" si="11"/>
        <v>4106033.380321065</v>
      </c>
      <c r="F82" s="15">
        <f t="shared" si="6"/>
        <v>57600.046868066398</v>
      </c>
      <c r="G82" s="15">
        <f t="shared" si="7"/>
        <v>32848.267042568521</v>
      </c>
      <c r="H82" s="15">
        <f t="shared" si="8"/>
        <v>24751.779825497877</v>
      </c>
      <c r="I82" s="15">
        <f t="shared" si="9"/>
        <v>4081281.6004955671</v>
      </c>
    </row>
    <row r="83" spans="4:9" x14ac:dyDescent="0.25">
      <c r="D83">
        <f t="shared" si="10"/>
        <v>76</v>
      </c>
      <c r="E83" s="15">
        <f t="shared" si="11"/>
        <v>4081281.6004955671</v>
      </c>
      <c r="F83" s="15">
        <f t="shared" si="6"/>
        <v>57600.046868066398</v>
      </c>
      <c r="G83" s="15">
        <f t="shared" si="7"/>
        <v>32650.252803964537</v>
      </c>
      <c r="H83" s="15">
        <f t="shared" si="8"/>
        <v>24949.794064101861</v>
      </c>
      <c r="I83" s="15">
        <f t="shared" si="9"/>
        <v>4056331.8064314653</v>
      </c>
    </row>
    <row r="84" spans="4:9" x14ac:dyDescent="0.25">
      <c r="D84">
        <f t="shared" si="10"/>
        <v>77</v>
      </c>
      <c r="E84" s="15">
        <f t="shared" si="11"/>
        <v>4056331.8064314653</v>
      </c>
      <c r="F84" s="15">
        <f t="shared" si="6"/>
        <v>57600.046868066398</v>
      </c>
      <c r="G84" s="15">
        <f t="shared" si="7"/>
        <v>32450.654451451723</v>
      </c>
      <c r="H84" s="15">
        <f t="shared" si="8"/>
        <v>25149.392416614675</v>
      </c>
      <c r="I84" s="15">
        <f t="shared" si="9"/>
        <v>4031182.4140148507</v>
      </c>
    </row>
    <row r="85" spans="4:9" x14ac:dyDescent="0.25">
      <c r="D85">
        <f t="shared" si="10"/>
        <v>78</v>
      </c>
      <c r="E85" s="15">
        <f t="shared" si="11"/>
        <v>4031182.4140148507</v>
      </c>
      <c r="F85" s="15">
        <f t="shared" si="6"/>
        <v>57600.046868066398</v>
      </c>
      <c r="G85" s="15">
        <f t="shared" si="7"/>
        <v>32249.459312118808</v>
      </c>
      <c r="H85" s="15">
        <f t="shared" si="8"/>
        <v>25350.58755594759</v>
      </c>
      <c r="I85" s="15">
        <f t="shared" si="9"/>
        <v>4005831.826458903</v>
      </c>
    </row>
    <row r="86" spans="4:9" x14ac:dyDescent="0.25">
      <c r="D86">
        <f t="shared" si="10"/>
        <v>79</v>
      </c>
      <c r="E86" s="15">
        <f t="shared" si="11"/>
        <v>4005831.826458903</v>
      </c>
      <c r="F86" s="15">
        <f t="shared" si="6"/>
        <v>57600.046868066398</v>
      </c>
      <c r="G86" s="15">
        <f t="shared" si="7"/>
        <v>32046.654611671223</v>
      </c>
      <c r="H86" s="15">
        <f t="shared" si="8"/>
        <v>25553.392256395175</v>
      </c>
      <c r="I86" s="15">
        <f t="shared" si="9"/>
        <v>3980278.4342025081</v>
      </c>
    </row>
    <row r="87" spans="4:9" x14ac:dyDescent="0.25">
      <c r="D87">
        <f t="shared" si="10"/>
        <v>80</v>
      </c>
      <c r="E87" s="15">
        <f t="shared" si="11"/>
        <v>3980278.4342025081</v>
      </c>
      <c r="F87" s="15">
        <f t="shared" si="6"/>
        <v>57600.046868066398</v>
      </c>
      <c r="G87" s="15">
        <f t="shared" si="7"/>
        <v>31842.227473620067</v>
      </c>
      <c r="H87" s="15">
        <f t="shared" si="8"/>
        <v>25757.819394446331</v>
      </c>
      <c r="I87" s="15">
        <f t="shared" si="9"/>
        <v>3954520.6148080616</v>
      </c>
    </row>
    <row r="88" spans="4:9" x14ac:dyDescent="0.25">
      <c r="D88">
        <f t="shared" si="10"/>
        <v>81</v>
      </c>
      <c r="E88" s="15">
        <f t="shared" si="11"/>
        <v>3954520.6148080616</v>
      </c>
      <c r="F88" s="15">
        <f t="shared" si="6"/>
        <v>57600.046868066398</v>
      </c>
      <c r="G88" s="15">
        <f t="shared" si="7"/>
        <v>31636.164918464492</v>
      </c>
      <c r="H88" s="15">
        <f t="shared" si="8"/>
        <v>25963.881949601906</v>
      </c>
      <c r="I88" s="15">
        <f t="shared" si="9"/>
        <v>3928556.7328584599</v>
      </c>
    </row>
    <row r="89" spans="4:9" x14ac:dyDescent="0.25">
      <c r="D89">
        <f t="shared" si="10"/>
        <v>82</v>
      </c>
      <c r="E89" s="15">
        <f t="shared" si="11"/>
        <v>3928556.7328584599</v>
      </c>
      <c r="F89" s="15">
        <f t="shared" si="6"/>
        <v>57600.046868066398</v>
      </c>
      <c r="G89" s="15">
        <f t="shared" si="7"/>
        <v>31428.453862867682</v>
      </c>
      <c r="H89" s="15">
        <f t="shared" si="8"/>
        <v>26171.593005198716</v>
      </c>
      <c r="I89" s="15">
        <f t="shared" si="9"/>
        <v>3902385.1398532614</v>
      </c>
    </row>
    <row r="90" spans="4:9" x14ac:dyDescent="0.25">
      <c r="D90">
        <f t="shared" si="10"/>
        <v>83</v>
      </c>
      <c r="E90" s="15">
        <f t="shared" si="11"/>
        <v>3902385.1398532614</v>
      </c>
      <c r="F90" s="15">
        <f t="shared" si="6"/>
        <v>57600.046868066398</v>
      </c>
      <c r="G90" s="15">
        <f t="shared" si="7"/>
        <v>31219.081118826092</v>
      </c>
      <c r="H90" s="15">
        <f t="shared" si="8"/>
        <v>26380.965749240306</v>
      </c>
      <c r="I90" s="15">
        <f t="shared" si="9"/>
        <v>3876004.1741040209</v>
      </c>
    </row>
    <row r="91" spans="4:9" x14ac:dyDescent="0.25">
      <c r="D91">
        <f t="shared" si="10"/>
        <v>84</v>
      </c>
      <c r="E91" s="15">
        <f t="shared" si="11"/>
        <v>3876004.1741040209</v>
      </c>
      <c r="F91" s="15">
        <f t="shared" si="6"/>
        <v>57600.046868066398</v>
      </c>
      <c r="G91" s="15">
        <f t="shared" si="7"/>
        <v>31008.033392832167</v>
      </c>
      <c r="H91" s="15">
        <f t="shared" si="8"/>
        <v>26592.013475234231</v>
      </c>
      <c r="I91" s="15">
        <f t="shared" si="9"/>
        <v>3849412.1606287868</v>
      </c>
    </row>
    <row r="92" spans="4:9" x14ac:dyDescent="0.25">
      <c r="D92">
        <f t="shared" si="10"/>
        <v>85</v>
      </c>
      <c r="E92" s="15">
        <f t="shared" si="11"/>
        <v>3849412.1606287868</v>
      </c>
      <c r="F92" s="15">
        <f t="shared" si="6"/>
        <v>57600.046868066398</v>
      </c>
      <c r="G92" s="15">
        <f t="shared" si="7"/>
        <v>30795.297285030294</v>
      </c>
      <c r="H92" s="15">
        <f t="shared" si="8"/>
        <v>26804.749583036104</v>
      </c>
      <c r="I92" s="15">
        <f t="shared" si="9"/>
        <v>3822607.4110457506</v>
      </c>
    </row>
    <row r="93" spans="4:9" x14ac:dyDescent="0.25">
      <c r="D93">
        <f t="shared" si="10"/>
        <v>86</v>
      </c>
      <c r="E93" s="15">
        <f t="shared" si="11"/>
        <v>3822607.4110457506</v>
      </c>
      <c r="F93" s="15">
        <f t="shared" si="6"/>
        <v>57600.046868066398</v>
      </c>
      <c r="G93" s="15">
        <f t="shared" si="7"/>
        <v>30580.859288366006</v>
      </c>
      <c r="H93" s="15">
        <f t="shared" si="8"/>
        <v>27019.187579700392</v>
      </c>
      <c r="I93" s="15">
        <f t="shared" si="9"/>
        <v>3795588.2234660503</v>
      </c>
    </row>
    <row r="94" spans="4:9" x14ac:dyDescent="0.25">
      <c r="D94">
        <f t="shared" si="10"/>
        <v>87</v>
      </c>
      <c r="E94" s="15">
        <f t="shared" si="11"/>
        <v>3795588.2234660503</v>
      </c>
      <c r="F94" s="15">
        <f t="shared" si="6"/>
        <v>57600.046868066398</v>
      </c>
      <c r="G94" s="15">
        <f t="shared" si="7"/>
        <v>30364.705787728402</v>
      </c>
      <c r="H94" s="15">
        <f t="shared" si="8"/>
        <v>27235.341080337996</v>
      </c>
      <c r="I94" s="15">
        <f t="shared" si="9"/>
        <v>3768352.8823857121</v>
      </c>
    </row>
    <row r="95" spans="4:9" x14ac:dyDescent="0.25">
      <c r="D95">
        <f t="shared" si="10"/>
        <v>88</v>
      </c>
      <c r="E95" s="15">
        <f t="shared" si="11"/>
        <v>3768352.8823857121</v>
      </c>
      <c r="F95" s="15">
        <f t="shared" si="6"/>
        <v>57600.046868066398</v>
      </c>
      <c r="G95" s="15">
        <f t="shared" si="7"/>
        <v>30146.823059085698</v>
      </c>
      <c r="H95" s="15">
        <f t="shared" si="8"/>
        <v>27453.2238089807</v>
      </c>
      <c r="I95" s="15">
        <f t="shared" si="9"/>
        <v>3740899.6585767316</v>
      </c>
    </row>
    <row r="96" spans="4:9" x14ac:dyDescent="0.25">
      <c r="D96">
        <f t="shared" si="10"/>
        <v>89</v>
      </c>
      <c r="E96" s="15">
        <f t="shared" si="11"/>
        <v>3740899.6585767316</v>
      </c>
      <c r="F96" s="15">
        <f t="shared" si="6"/>
        <v>57600.046868066398</v>
      </c>
      <c r="G96" s="15">
        <f t="shared" si="7"/>
        <v>29927.197268613854</v>
      </c>
      <c r="H96" s="15">
        <f t="shared" si="8"/>
        <v>27672.849599452544</v>
      </c>
      <c r="I96" s="15">
        <f t="shared" si="9"/>
        <v>3713226.8089772789</v>
      </c>
    </row>
    <row r="97" spans="4:9" x14ac:dyDescent="0.25">
      <c r="D97">
        <f t="shared" si="10"/>
        <v>90</v>
      </c>
      <c r="E97" s="15">
        <f t="shared" si="11"/>
        <v>3713226.8089772789</v>
      </c>
      <c r="F97" s="15">
        <f t="shared" si="6"/>
        <v>57600.046868066398</v>
      </c>
      <c r="G97" s="15">
        <f t="shared" si="7"/>
        <v>29705.81447181823</v>
      </c>
      <c r="H97" s="15">
        <f t="shared" si="8"/>
        <v>27894.232396248168</v>
      </c>
      <c r="I97" s="15">
        <f t="shared" si="9"/>
        <v>3685332.5765810306</v>
      </c>
    </row>
    <row r="98" spans="4:9" x14ac:dyDescent="0.25">
      <c r="D98">
        <f t="shared" si="10"/>
        <v>91</v>
      </c>
      <c r="E98" s="15">
        <f t="shared" si="11"/>
        <v>3685332.5765810306</v>
      </c>
      <c r="F98" s="15">
        <f t="shared" si="6"/>
        <v>57600.046868066398</v>
      </c>
      <c r="G98" s="15">
        <f t="shared" si="7"/>
        <v>29482.660612648244</v>
      </c>
      <c r="H98" s="15">
        <f t="shared" si="8"/>
        <v>28117.386255418154</v>
      </c>
      <c r="I98" s="15">
        <f t="shared" si="9"/>
        <v>3657215.1903256127</v>
      </c>
    </row>
    <row r="99" spans="4:9" x14ac:dyDescent="0.25">
      <c r="D99">
        <f t="shared" si="10"/>
        <v>92</v>
      </c>
      <c r="E99" s="15">
        <f t="shared" si="11"/>
        <v>3657215.1903256127</v>
      </c>
      <c r="F99" s="15">
        <f t="shared" si="6"/>
        <v>57600.046868066398</v>
      </c>
      <c r="G99" s="15">
        <f t="shared" si="7"/>
        <v>29257.721522604901</v>
      </c>
      <c r="H99" s="15">
        <f t="shared" si="8"/>
        <v>28342.325345461497</v>
      </c>
      <c r="I99" s="15">
        <f t="shared" si="9"/>
        <v>3628872.8649801509</v>
      </c>
    </row>
    <row r="100" spans="4:9" x14ac:dyDescent="0.25">
      <c r="D100">
        <f t="shared" si="10"/>
        <v>93</v>
      </c>
      <c r="E100" s="15">
        <f t="shared" si="11"/>
        <v>3628872.8649801509</v>
      </c>
      <c r="F100" s="15">
        <f t="shared" si="6"/>
        <v>57600.046868066398</v>
      </c>
      <c r="G100" s="15">
        <f t="shared" si="7"/>
        <v>29030.982919841208</v>
      </c>
      <c r="H100" s="15">
        <f t="shared" si="8"/>
        <v>28569.06394822519</v>
      </c>
      <c r="I100" s="15">
        <f t="shared" si="9"/>
        <v>3600303.8010319257</v>
      </c>
    </row>
    <row r="101" spans="4:9" x14ac:dyDescent="0.25">
      <c r="D101">
        <f t="shared" si="10"/>
        <v>94</v>
      </c>
      <c r="E101" s="15">
        <f t="shared" si="11"/>
        <v>3600303.8010319257</v>
      </c>
      <c r="F101" s="15">
        <f t="shared" si="6"/>
        <v>57600.046868066398</v>
      </c>
      <c r="G101" s="15">
        <f t="shared" si="7"/>
        <v>28802.430408255408</v>
      </c>
      <c r="H101" s="15">
        <f t="shared" si="8"/>
        <v>28797.61645981099</v>
      </c>
      <c r="I101" s="15">
        <f t="shared" si="9"/>
        <v>3571506.1845721146</v>
      </c>
    </row>
    <row r="102" spans="4:9" x14ac:dyDescent="0.25">
      <c r="D102">
        <f t="shared" si="10"/>
        <v>95</v>
      </c>
      <c r="E102" s="15">
        <f t="shared" si="11"/>
        <v>3571506.1845721146</v>
      </c>
      <c r="F102" s="15">
        <f t="shared" si="6"/>
        <v>57600.046868066398</v>
      </c>
      <c r="G102" s="15">
        <f t="shared" si="7"/>
        <v>28572.049476576918</v>
      </c>
      <c r="H102" s="15">
        <f t="shared" si="8"/>
        <v>29027.99739148948</v>
      </c>
      <c r="I102" s="15">
        <f t="shared" si="9"/>
        <v>3542478.1871806253</v>
      </c>
    </row>
    <row r="103" spans="4:9" x14ac:dyDescent="0.25">
      <c r="D103">
        <f t="shared" si="10"/>
        <v>96</v>
      </c>
      <c r="E103" s="15">
        <f t="shared" si="11"/>
        <v>3542478.1871806253</v>
      </c>
      <c r="F103" s="15">
        <f t="shared" si="6"/>
        <v>57600.046868066398</v>
      </c>
      <c r="G103" s="15">
        <f t="shared" si="7"/>
        <v>28339.825497445003</v>
      </c>
      <c r="H103" s="15">
        <f t="shared" si="8"/>
        <v>29260.221370621395</v>
      </c>
      <c r="I103" s="15">
        <f t="shared" si="9"/>
        <v>3513217.9658100037</v>
      </c>
    </row>
    <row r="104" spans="4:9" x14ac:dyDescent="0.25">
      <c r="D104">
        <f t="shared" si="10"/>
        <v>97</v>
      </c>
      <c r="E104" s="15">
        <f t="shared" si="11"/>
        <v>3513217.9658100037</v>
      </c>
      <c r="F104" s="15">
        <f t="shared" si="6"/>
        <v>57600.046868066398</v>
      </c>
      <c r="G104" s="15">
        <f t="shared" si="7"/>
        <v>28105.743726480032</v>
      </c>
      <c r="H104" s="15">
        <f t="shared" si="8"/>
        <v>29494.303141586366</v>
      </c>
      <c r="I104" s="15">
        <f t="shared" si="9"/>
        <v>3483723.6626684172</v>
      </c>
    </row>
    <row r="105" spans="4:9" x14ac:dyDescent="0.25">
      <c r="D105">
        <f t="shared" si="10"/>
        <v>98</v>
      </c>
      <c r="E105" s="15">
        <f t="shared" si="11"/>
        <v>3483723.6626684172</v>
      </c>
      <c r="F105" s="15">
        <f t="shared" si="6"/>
        <v>57600.046868066398</v>
      </c>
      <c r="G105" s="15">
        <f t="shared" si="7"/>
        <v>27869.789301347337</v>
      </c>
      <c r="H105" s="15">
        <f t="shared" si="8"/>
        <v>29730.257566719061</v>
      </c>
      <c r="I105" s="15">
        <f t="shared" si="9"/>
        <v>3453993.4051016984</v>
      </c>
    </row>
    <row r="106" spans="4:9" x14ac:dyDescent="0.25">
      <c r="D106">
        <f t="shared" si="10"/>
        <v>99</v>
      </c>
      <c r="E106" s="15">
        <f t="shared" si="11"/>
        <v>3453993.4051016984</v>
      </c>
      <c r="F106" s="15">
        <f t="shared" si="6"/>
        <v>57600.046868066398</v>
      </c>
      <c r="G106" s="15">
        <f t="shared" si="7"/>
        <v>27631.947240813588</v>
      </c>
      <c r="H106" s="15">
        <f t="shared" si="8"/>
        <v>29968.09962725281</v>
      </c>
      <c r="I106" s="15">
        <f t="shared" si="9"/>
        <v>3424025.3054744457</v>
      </c>
    </row>
    <row r="107" spans="4:9" x14ac:dyDescent="0.25">
      <c r="D107">
        <f t="shared" si="10"/>
        <v>100</v>
      </c>
      <c r="E107" s="15">
        <f t="shared" si="11"/>
        <v>3424025.3054744457</v>
      </c>
      <c r="F107" s="15">
        <f t="shared" si="6"/>
        <v>57600.046868066398</v>
      </c>
      <c r="G107" s="15">
        <f t="shared" si="7"/>
        <v>27392.202443795566</v>
      </c>
      <c r="H107" s="15">
        <f t="shared" si="8"/>
        <v>30207.844424270832</v>
      </c>
      <c r="I107" s="15">
        <f t="shared" si="9"/>
        <v>3393817.4610501747</v>
      </c>
    </row>
    <row r="108" spans="4:9" x14ac:dyDescent="0.25">
      <c r="D108">
        <f t="shared" si="10"/>
        <v>101</v>
      </c>
      <c r="E108" s="15">
        <f t="shared" si="11"/>
        <v>3393817.4610501747</v>
      </c>
      <c r="F108" s="15">
        <f t="shared" si="6"/>
        <v>57600.046868066398</v>
      </c>
      <c r="G108" s="15">
        <f t="shared" si="7"/>
        <v>27150.539688401397</v>
      </c>
      <c r="H108" s="15">
        <f t="shared" si="8"/>
        <v>30449.507179665001</v>
      </c>
      <c r="I108" s="15">
        <f t="shared" si="9"/>
        <v>3363367.9538705098</v>
      </c>
    </row>
    <row r="109" spans="4:9" x14ac:dyDescent="0.25">
      <c r="D109">
        <f t="shared" si="10"/>
        <v>102</v>
      </c>
      <c r="E109" s="15">
        <f t="shared" si="11"/>
        <v>3363367.9538705098</v>
      </c>
      <c r="F109" s="15">
        <f t="shared" si="6"/>
        <v>57600.046868066398</v>
      </c>
      <c r="G109" s="15">
        <f t="shared" si="7"/>
        <v>26906.943630964077</v>
      </c>
      <c r="H109" s="15">
        <f t="shared" si="8"/>
        <v>30693.103237102321</v>
      </c>
      <c r="I109" s="15">
        <f t="shared" si="9"/>
        <v>3332674.8506334075</v>
      </c>
    </row>
    <row r="110" spans="4:9" x14ac:dyDescent="0.25">
      <c r="D110">
        <f t="shared" si="10"/>
        <v>103</v>
      </c>
      <c r="E110" s="15">
        <f t="shared" si="11"/>
        <v>3332674.8506334075</v>
      </c>
      <c r="F110" s="15">
        <f t="shared" si="6"/>
        <v>57600.046868066398</v>
      </c>
      <c r="G110" s="15">
        <f t="shared" si="7"/>
        <v>26661.39880506726</v>
      </c>
      <c r="H110" s="15">
        <f t="shared" si="8"/>
        <v>30938.648062999138</v>
      </c>
      <c r="I110" s="15">
        <f t="shared" si="9"/>
        <v>3301736.2025704081</v>
      </c>
    </row>
    <row r="111" spans="4:9" x14ac:dyDescent="0.25">
      <c r="D111">
        <f t="shared" si="10"/>
        <v>104</v>
      </c>
      <c r="E111" s="15">
        <f t="shared" si="11"/>
        <v>3301736.2025704081</v>
      </c>
      <c r="F111" s="15">
        <f t="shared" si="6"/>
        <v>57600.046868066398</v>
      </c>
      <c r="G111" s="15">
        <f t="shared" si="7"/>
        <v>26413.889620563266</v>
      </c>
      <c r="H111" s="15">
        <f t="shared" si="8"/>
        <v>31186.157247503132</v>
      </c>
      <c r="I111" s="15">
        <f t="shared" si="9"/>
        <v>3270550.0453229048</v>
      </c>
    </row>
    <row r="112" spans="4:9" x14ac:dyDescent="0.25">
      <c r="D112">
        <f t="shared" si="10"/>
        <v>105</v>
      </c>
      <c r="E112" s="15">
        <f t="shared" si="11"/>
        <v>3270550.0453229048</v>
      </c>
      <c r="F112" s="15">
        <f t="shared" si="6"/>
        <v>57600.046868066398</v>
      </c>
      <c r="G112" s="15">
        <f t="shared" si="7"/>
        <v>26164.400362583237</v>
      </c>
      <c r="H112" s="15">
        <f t="shared" si="8"/>
        <v>31435.646505483161</v>
      </c>
      <c r="I112" s="15">
        <f t="shared" si="9"/>
        <v>3239114.3988174219</v>
      </c>
    </row>
    <row r="113" spans="4:9" x14ac:dyDescent="0.25">
      <c r="D113">
        <f t="shared" si="10"/>
        <v>106</v>
      </c>
      <c r="E113" s="15">
        <f t="shared" si="11"/>
        <v>3239114.3988174219</v>
      </c>
      <c r="F113" s="15">
        <f t="shared" si="6"/>
        <v>57600.046868066398</v>
      </c>
      <c r="G113" s="15">
        <f t="shared" si="7"/>
        <v>25912.915190539374</v>
      </c>
      <c r="H113" s="15">
        <f t="shared" si="8"/>
        <v>31687.131677527024</v>
      </c>
      <c r="I113" s="15">
        <f t="shared" si="9"/>
        <v>3207427.2671398949</v>
      </c>
    </row>
    <row r="114" spans="4:9" x14ac:dyDescent="0.25">
      <c r="D114">
        <f t="shared" si="10"/>
        <v>107</v>
      </c>
      <c r="E114" s="15">
        <f t="shared" si="11"/>
        <v>3207427.2671398949</v>
      </c>
      <c r="F114" s="15">
        <f t="shared" si="6"/>
        <v>57600.046868066398</v>
      </c>
      <c r="G114" s="15">
        <f t="shared" si="7"/>
        <v>25659.418137119159</v>
      </c>
      <c r="H114" s="15">
        <f t="shared" si="8"/>
        <v>31940.628730947239</v>
      </c>
      <c r="I114" s="15">
        <f t="shared" si="9"/>
        <v>3175486.6384089477</v>
      </c>
    </row>
    <row r="115" spans="4:9" x14ac:dyDescent="0.25">
      <c r="D115">
        <f t="shared" si="10"/>
        <v>108</v>
      </c>
      <c r="E115" s="15">
        <f t="shared" si="11"/>
        <v>3175486.6384089477</v>
      </c>
      <c r="F115" s="15">
        <f t="shared" si="6"/>
        <v>57600.046868066398</v>
      </c>
      <c r="G115" s="15">
        <f t="shared" si="7"/>
        <v>25403.893107271582</v>
      </c>
      <c r="H115" s="15">
        <f t="shared" si="8"/>
        <v>32196.153760794816</v>
      </c>
      <c r="I115" s="15">
        <f t="shared" si="9"/>
        <v>3143290.4846481527</v>
      </c>
    </row>
    <row r="116" spans="4:9" x14ac:dyDescent="0.25">
      <c r="D116">
        <f t="shared" si="10"/>
        <v>109</v>
      </c>
      <c r="E116" s="15">
        <f t="shared" si="11"/>
        <v>3143290.4846481527</v>
      </c>
      <c r="F116" s="15">
        <f t="shared" si="6"/>
        <v>57600.046868066398</v>
      </c>
      <c r="G116" s="15">
        <f t="shared" si="7"/>
        <v>25146.323877185223</v>
      </c>
      <c r="H116" s="15">
        <f t="shared" si="8"/>
        <v>32453.722990881175</v>
      </c>
      <c r="I116" s="15">
        <f t="shared" si="9"/>
        <v>3110836.7616572715</v>
      </c>
    </row>
    <row r="117" spans="4:9" x14ac:dyDescent="0.25">
      <c r="D117">
        <f t="shared" si="10"/>
        <v>110</v>
      </c>
      <c r="E117" s="15">
        <f t="shared" si="11"/>
        <v>3110836.7616572715</v>
      </c>
      <c r="F117" s="15">
        <f t="shared" si="6"/>
        <v>57600.046868066398</v>
      </c>
      <c r="G117" s="15">
        <f t="shared" si="7"/>
        <v>24886.694093258171</v>
      </c>
      <c r="H117" s="15">
        <f t="shared" si="8"/>
        <v>32713.352774808227</v>
      </c>
      <c r="I117" s="15">
        <f t="shared" si="9"/>
        <v>3078123.4088824634</v>
      </c>
    </row>
    <row r="118" spans="4:9" x14ac:dyDescent="0.25">
      <c r="D118">
        <f t="shared" si="10"/>
        <v>111</v>
      </c>
      <c r="E118" s="15">
        <f t="shared" si="11"/>
        <v>3078123.4088824634</v>
      </c>
      <c r="F118" s="15">
        <f t="shared" si="6"/>
        <v>57600.046868066398</v>
      </c>
      <c r="G118" s="15">
        <f t="shared" si="7"/>
        <v>24624.987271059708</v>
      </c>
      <c r="H118" s="15">
        <f t="shared" si="8"/>
        <v>32975.059597006693</v>
      </c>
      <c r="I118" s="15">
        <f t="shared" si="9"/>
        <v>3045148.3492854568</v>
      </c>
    </row>
    <row r="119" spans="4:9" x14ac:dyDescent="0.25">
      <c r="D119">
        <f t="shared" si="10"/>
        <v>112</v>
      </c>
      <c r="E119" s="15">
        <f t="shared" si="11"/>
        <v>3045148.3492854568</v>
      </c>
      <c r="F119" s="15">
        <f t="shared" si="6"/>
        <v>57600.046868066398</v>
      </c>
      <c r="G119" s="15">
        <f t="shared" si="7"/>
        <v>24361.186794283654</v>
      </c>
      <c r="H119" s="15">
        <f t="shared" si="8"/>
        <v>33238.860073782744</v>
      </c>
      <c r="I119" s="15">
        <f t="shared" si="9"/>
        <v>3011909.4892116738</v>
      </c>
    </row>
    <row r="120" spans="4:9" x14ac:dyDescent="0.25">
      <c r="D120">
        <f t="shared" si="10"/>
        <v>113</v>
      </c>
      <c r="E120" s="15">
        <f t="shared" si="11"/>
        <v>3011909.4892116738</v>
      </c>
      <c r="F120" s="15">
        <f t="shared" si="6"/>
        <v>57600.046868066398</v>
      </c>
      <c r="G120" s="15">
        <f t="shared" si="7"/>
        <v>24095.275913693393</v>
      </c>
      <c r="H120" s="15">
        <f t="shared" si="8"/>
        <v>33504.770954373002</v>
      </c>
      <c r="I120" s="15">
        <f t="shared" si="9"/>
        <v>2978404.718257301</v>
      </c>
    </row>
    <row r="121" spans="4:9" x14ac:dyDescent="0.25">
      <c r="D121">
        <f t="shared" si="10"/>
        <v>114</v>
      </c>
      <c r="E121" s="15">
        <f t="shared" si="11"/>
        <v>2978404.718257301</v>
      </c>
      <c r="F121" s="15">
        <f t="shared" si="6"/>
        <v>57600.046868066398</v>
      </c>
      <c r="G121" s="15">
        <f t="shared" si="7"/>
        <v>23827.23774605841</v>
      </c>
      <c r="H121" s="15">
        <f t="shared" si="8"/>
        <v>33772.809122007988</v>
      </c>
      <c r="I121" s="15">
        <f t="shared" si="9"/>
        <v>2944631.9091352932</v>
      </c>
    </row>
    <row r="122" spans="4:9" x14ac:dyDescent="0.25">
      <c r="D122">
        <f t="shared" si="10"/>
        <v>115</v>
      </c>
      <c r="E122" s="15">
        <f t="shared" si="11"/>
        <v>2944631.9091352932</v>
      </c>
      <c r="F122" s="15">
        <f t="shared" si="6"/>
        <v>57600.046868066398</v>
      </c>
      <c r="G122" s="15">
        <f t="shared" si="7"/>
        <v>23557.055273082347</v>
      </c>
      <c r="H122" s="15">
        <f t="shared" si="8"/>
        <v>34042.991594984051</v>
      </c>
      <c r="I122" s="15">
        <f t="shared" si="9"/>
        <v>2910588.917540309</v>
      </c>
    </row>
    <row r="123" spans="4:9" x14ac:dyDescent="0.25">
      <c r="D123">
        <f t="shared" si="10"/>
        <v>116</v>
      </c>
      <c r="E123" s="15">
        <f t="shared" si="11"/>
        <v>2910588.917540309</v>
      </c>
      <c r="F123" s="15">
        <f t="shared" si="6"/>
        <v>57600.046868066398</v>
      </c>
      <c r="G123" s="15">
        <f t="shared" si="7"/>
        <v>23284.711340322472</v>
      </c>
      <c r="H123" s="15">
        <f t="shared" si="8"/>
        <v>34315.335527743926</v>
      </c>
      <c r="I123" s="15">
        <f t="shared" si="9"/>
        <v>2876273.5820125649</v>
      </c>
    </row>
    <row r="124" spans="4:9" x14ac:dyDescent="0.25">
      <c r="D124">
        <f t="shared" si="10"/>
        <v>117</v>
      </c>
      <c r="E124" s="15">
        <f t="shared" si="11"/>
        <v>2876273.5820125649</v>
      </c>
      <c r="F124" s="15">
        <f t="shared" si="6"/>
        <v>57600.046868066398</v>
      </c>
      <c r="G124" s="15">
        <f t="shared" si="7"/>
        <v>23010.188656100519</v>
      </c>
      <c r="H124" s="15">
        <f t="shared" si="8"/>
        <v>34589.858211965882</v>
      </c>
      <c r="I124" s="15">
        <f t="shared" si="9"/>
        <v>2841683.7238005991</v>
      </c>
    </row>
    <row r="125" spans="4:9" x14ac:dyDescent="0.25">
      <c r="D125">
        <f t="shared" si="10"/>
        <v>118</v>
      </c>
      <c r="E125" s="15">
        <f t="shared" si="11"/>
        <v>2841683.7238005991</v>
      </c>
      <c r="F125" s="15">
        <f t="shared" si="6"/>
        <v>57600.046868066398</v>
      </c>
      <c r="G125" s="15">
        <f t="shared" si="7"/>
        <v>22733.469790404793</v>
      </c>
      <c r="H125" s="15">
        <f t="shared" si="8"/>
        <v>34866.577077661605</v>
      </c>
      <c r="I125" s="15">
        <f t="shared" si="9"/>
        <v>2806817.1467229375</v>
      </c>
    </row>
    <row r="126" spans="4:9" x14ac:dyDescent="0.25">
      <c r="D126">
        <f t="shared" si="10"/>
        <v>119</v>
      </c>
      <c r="E126" s="15">
        <f t="shared" si="11"/>
        <v>2806817.1467229375</v>
      </c>
      <c r="F126" s="15">
        <f t="shared" si="6"/>
        <v>57600.046868066398</v>
      </c>
      <c r="G126" s="15">
        <f t="shared" si="7"/>
        <v>22454.537173783501</v>
      </c>
      <c r="H126" s="15">
        <f t="shared" si="8"/>
        <v>35145.509694282897</v>
      </c>
      <c r="I126" s="15">
        <f t="shared" si="9"/>
        <v>2771671.6370286546</v>
      </c>
    </row>
    <row r="127" spans="4:9" x14ac:dyDescent="0.25">
      <c r="D127">
        <f t="shared" si="10"/>
        <v>120</v>
      </c>
      <c r="E127" s="15">
        <f t="shared" si="11"/>
        <v>2771671.6370286546</v>
      </c>
      <c r="F127" s="15">
        <f t="shared" si="6"/>
        <v>57600.046868066398</v>
      </c>
      <c r="G127" s="15">
        <f t="shared" si="7"/>
        <v>22173.373096229236</v>
      </c>
      <c r="H127" s="15">
        <f t="shared" si="8"/>
        <v>35426.673771837159</v>
      </c>
      <c r="I127" s="15">
        <f t="shared" si="9"/>
        <v>2736244.9632568173</v>
      </c>
    </row>
    <row r="128" spans="4:9" x14ac:dyDescent="0.25">
      <c r="D128">
        <f t="shared" si="10"/>
        <v>121</v>
      </c>
      <c r="E128" s="15">
        <f t="shared" si="11"/>
        <v>2736244.9632568173</v>
      </c>
      <c r="F128" s="15">
        <f t="shared" si="6"/>
        <v>57600.046868066398</v>
      </c>
      <c r="G128" s="15">
        <f t="shared" si="7"/>
        <v>21889.959706054538</v>
      </c>
      <c r="H128" s="15">
        <f t="shared" si="8"/>
        <v>35710.087162011856</v>
      </c>
      <c r="I128" s="15">
        <f t="shared" si="9"/>
        <v>2700534.8760948055</v>
      </c>
    </row>
    <row r="129" spans="4:9" x14ac:dyDescent="0.25">
      <c r="D129">
        <f t="shared" si="10"/>
        <v>122</v>
      </c>
      <c r="E129" s="15">
        <f t="shared" si="11"/>
        <v>2700534.8760948055</v>
      </c>
      <c r="F129" s="15">
        <f t="shared" si="6"/>
        <v>57600.046868066398</v>
      </c>
      <c r="G129" s="15">
        <f t="shared" si="7"/>
        <v>21604.279008758444</v>
      </c>
      <c r="H129" s="15">
        <f t="shared" si="8"/>
        <v>35995.767859307954</v>
      </c>
      <c r="I129" s="15">
        <f t="shared" si="9"/>
        <v>2664539.1082354975</v>
      </c>
    </row>
    <row r="130" spans="4:9" x14ac:dyDescent="0.25">
      <c r="D130">
        <f t="shared" si="10"/>
        <v>123</v>
      </c>
      <c r="E130" s="15">
        <f t="shared" si="11"/>
        <v>2664539.1082354975</v>
      </c>
      <c r="F130" s="15">
        <f t="shared" si="6"/>
        <v>57600.046868066398</v>
      </c>
      <c r="G130" s="15">
        <f t="shared" si="7"/>
        <v>21316.312865883981</v>
      </c>
      <c r="H130" s="15">
        <f t="shared" si="8"/>
        <v>36283.73400218242</v>
      </c>
      <c r="I130" s="15">
        <f t="shared" si="9"/>
        <v>2628255.3742333152</v>
      </c>
    </row>
    <row r="131" spans="4:9" x14ac:dyDescent="0.25">
      <c r="D131">
        <f t="shared" si="10"/>
        <v>124</v>
      </c>
      <c r="E131" s="15">
        <f t="shared" si="11"/>
        <v>2628255.3742333152</v>
      </c>
      <c r="F131" s="15">
        <f t="shared" si="6"/>
        <v>57600.046868066398</v>
      </c>
      <c r="G131" s="15">
        <f t="shared" si="7"/>
        <v>21026.042993866522</v>
      </c>
      <c r="H131" s="15">
        <f t="shared" si="8"/>
        <v>36574.003874199872</v>
      </c>
      <c r="I131" s="15">
        <f t="shared" si="9"/>
        <v>2591681.3703591153</v>
      </c>
    </row>
    <row r="132" spans="4:9" x14ac:dyDescent="0.25">
      <c r="D132">
        <f t="shared" si="10"/>
        <v>125</v>
      </c>
      <c r="E132" s="15">
        <f t="shared" si="11"/>
        <v>2591681.3703591153</v>
      </c>
      <c r="F132" s="15">
        <f t="shared" si="6"/>
        <v>57600.046868066398</v>
      </c>
      <c r="G132" s="15">
        <f t="shared" si="7"/>
        <v>20733.450962872921</v>
      </c>
      <c r="H132" s="15">
        <f t="shared" si="8"/>
        <v>36866.595905193477</v>
      </c>
      <c r="I132" s="15">
        <f t="shared" si="9"/>
        <v>2554814.7744539217</v>
      </c>
    </row>
    <row r="133" spans="4:9" x14ac:dyDescent="0.25">
      <c r="D133">
        <f t="shared" si="10"/>
        <v>126</v>
      </c>
      <c r="E133" s="15">
        <f t="shared" si="11"/>
        <v>2554814.7744539217</v>
      </c>
      <c r="F133" s="15">
        <f t="shared" si="6"/>
        <v>57600.046868066398</v>
      </c>
      <c r="G133" s="15">
        <f t="shared" si="7"/>
        <v>20438.518195631375</v>
      </c>
      <c r="H133" s="15">
        <f t="shared" si="8"/>
        <v>37161.528672435023</v>
      </c>
      <c r="I133" s="15">
        <f t="shared" si="9"/>
        <v>2517653.2457814869</v>
      </c>
    </row>
    <row r="134" spans="4:9" x14ac:dyDescent="0.25">
      <c r="D134">
        <f t="shared" si="10"/>
        <v>127</v>
      </c>
      <c r="E134" s="15">
        <f t="shared" si="11"/>
        <v>2517653.2457814869</v>
      </c>
      <c r="F134" s="15">
        <f t="shared" si="6"/>
        <v>57600.046868066398</v>
      </c>
      <c r="G134" s="15">
        <f t="shared" si="7"/>
        <v>20141.225966251895</v>
      </c>
      <c r="H134" s="15">
        <f t="shared" si="8"/>
        <v>37458.820901814499</v>
      </c>
      <c r="I134" s="15">
        <f t="shared" si="9"/>
        <v>2480194.4248796725</v>
      </c>
    </row>
    <row r="135" spans="4:9" x14ac:dyDescent="0.25">
      <c r="D135">
        <f t="shared" si="10"/>
        <v>128</v>
      </c>
      <c r="E135" s="15">
        <f t="shared" si="11"/>
        <v>2480194.4248796725</v>
      </c>
      <c r="F135" s="15">
        <f t="shared" si="6"/>
        <v>57600.046868066398</v>
      </c>
      <c r="G135" s="15">
        <f t="shared" si="7"/>
        <v>19841.555399037381</v>
      </c>
      <c r="H135" s="15">
        <f t="shared" si="8"/>
        <v>37758.491469029017</v>
      </c>
      <c r="I135" s="15">
        <f t="shared" si="9"/>
        <v>2442435.9334106436</v>
      </c>
    </row>
    <row r="136" spans="4:9" x14ac:dyDescent="0.25">
      <c r="D136">
        <f t="shared" si="10"/>
        <v>129</v>
      </c>
      <c r="E136" s="15">
        <f t="shared" si="11"/>
        <v>2442435.9334106436</v>
      </c>
      <c r="F136" s="15">
        <f t="shared" si="6"/>
        <v>57600.046868066398</v>
      </c>
      <c r="G136" s="15">
        <f t="shared" si="7"/>
        <v>19539.487467285147</v>
      </c>
      <c r="H136" s="15">
        <f t="shared" si="8"/>
        <v>38060.559400781247</v>
      </c>
      <c r="I136" s="15">
        <f t="shared" si="9"/>
        <v>2404375.3740098625</v>
      </c>
    </row>
    <row r="137" spans="4:9" x14ac:dyDescent="0.25">
      <c r="D137">
        <f t="shared" si="10"/>
        <v>130</v>
      </c>
      <c r="E137" s="15">
        <f t="shared" si="11"/>
        <v>2404375.3740098625</v>
      </c>
      <c r="F137" s="15">
        <f t="shared" ref="F137:F200" si="12">IF(D137="","",$E$5)</f>
        <v>57600.046868066398</v>
      </c>
      <c r="G137" s="15">
        <f t="shared" ref="G137:G200" si="13">IF(D137="","",IF(D137 &lt;=3*12,E137*$H$2,E137*$H$3))</f>
        <v>19235.002992078902</v>
      </c>
      <c r="H137" s="15">
        <f t="shared" ref="H137:H200" si="14">IF(D137="","",F137-G137)</f>
        <v>38365.043875987496</v>
      </c>
      <c r="I137" s="15">
        <f t="shared" ref="I137:I200" si="15">IF(D137="","",E137-H137)</f>
        <v>2366010.3301338749</v>
      </c>
    </row>
    <row r="138" spans="4:9" x14ac:dyDescent="0.25">
      <c r="D138">
        <f t="shared" ref="D138:D201" si="16">IF(D137&lt;$E$3,D137+1,"")</f>
        <v>131</v>
      </c>
      <c r="E138" s="15">
        <f t="shared" ref="E138:E201" si="17">IF(D138="","",I137)</f>
        <v>2366010.3301338749</v>
      </c>
      <c r="F138" s="15">
        <f t="shared" si="12"/>
        <v>57600.046868066398</v>
      </c>
      <c r="G138" s="15">
        <f t="shared" si="13"/>
        <v>18928.082641071</v>
      </c>
      <c r="H138" s="15">
        <f t="shared" si="14"/>
        <v>38671.964226995398</v>
      </c>
      <c r="I138" s="15">
        <f t="shared" si="15"/>
        <v>2327338.3659068793</v>
      </c>
    </row>
    <row r="139" spans="4:9" x14ac:dyDescent="0.25">
      <c r="D139">
        <f t="shared" si="16"/>
        <v>132</v>
      </c>
      <c r="E139" s="15">
        <f t="shared" si="17"/>
        <v>2327338.3659068793</v>
      </c>
      <c r="F139" s="15">
        <f t="shared" si="12"/>
        <v>57600.046868066398</v>
      </c>
      <c r="G139" s="15">
        <f t="shared" si="13"/>
        <v>18618.706927255036</v>
      </c>
      <c r="H139" s="15">
        <f t="shared" si="14"/>
        <v>38981.339940811362</v>
      </c>
      <c r="I139" s="15">
        <f t="shared" si="15"/>
        <v>2288357.0259660678</v>
      </c>
    </row>
    <row r="140" spans="4:9" x14ac:dyDescent="0.25">
      <c r="D140">
        <f t="shared" si="16"/>
        <v>133</v>
      </c>
      <c r="E140" s="15">
        <f t="shared" si="17"/>
        <v>2288357.0259660678</v>
      </c>
      <c r="F140" s="15">
        <f t="shared" si="12"/>
        <v>57600.046868066398</v>
      </c>
      <c r="G140" s="15">
        <f t="shared" si="13"/>
        <v>18306.856207728542</v>
      </c>
      <c r="H140" s="15">
        <f t="shared" si="14"/>
        <v>39293.190660337859</v>
      </c>
      <c r="I140" s="15">
        <f t="shared" si="15"/>
        <v>2249063.8353057299</v>
      </c>
    </row>
    <row r="141" spans="4:9" x14ac:dyDescent="0.25">
      <c r="D141">
        <f t="shared" si="16"/>
        <v>134</v>
      </c>
      <c r="E141" s="15">
        <f t="shared" si="17"/>
        <v>2249063.8353057299</v>
      </c>
      <c r="F141" s="15">
        <f t="shared" si="12"/>
        <v>57600.046868066398</v>
      </c>
      <c r="G141" s="15">
        <f t="shared" si="13"/>
        <v>17992.510682445838</v>
      </c>
      <c r="H141" s="15">
        <f t="shared" si="14"/>
        <v>39607.536185620556</v>
      </c>
      <c r="I141" s="15">
        <f t="shared" si="15"/>
        <v>2209456.2991201095</v>
      </c>
    </row>
    <row r="142" spans="4:9" x14ac:dyDescent="0.25">
      <c r="D142">
        <f t="shared" si="16"/>
        <v>135</v>
      </c>
      <c r="E142" s="15">
        <f t="shared" si="17"/>
        <v>2209456.2991201095</v>
      </c>
      <c r="F142" s="15">
        <f t="shared" si="12"/>
        <v>57600.046868066398</v>
      </c>
      <c r="G142" s="15">
        <f t="shared" si="13"/>
        <v>17675.650392960877</v>
      </c>
      <c r="H142" s="15">
        <f t="shared" si="14"/>
        <v>39924.396475105517</v>
      </c>
      <c r="I142" s="15">
        <f t="shared" si="15"/>
        <v>2169531.902645004</v>
      </c>
    </row>
    <row r="143" spans="4:9" x14ac:dyDescent="0.25">
      <c r="D143">
        <f t="shared" si="16"/>
        <v>136</v>
      </c>
      <c r="E143" s="15">
        <f t="shared" si="17"/>
        <v>2169531.902645004</v>
      </c>
      <c r="F143" s="15">
        <f t="shared" si="12"/>
        <v>57600.046868066398</v>
      </c>
      <c r="G143" s="15">
        <f t="shared" si="13"/>
        <v>17356.25522116003</v>
      </c>
      <c r="H143" s="15">
        <f t="shared" si="14"/>
        <v>40243.791646906364</v>
      </c>
      <c r="I143" s="15">
        <f t="shared" si="15"/>
        <v>2129288.1109980978</v>
      </c>
    </row>
    <row r="144" spans="4:9" x14ac:dyDescent="0.25">
      <c r="D144">
        <f t="shared" si="16"/>
        <v>137</v>
      </c>
      <c r="E144" s="15">
        <f t="shared" si="17"/>
        <v>2129288.1109980978</v>
      </c>
      <c r="F144" s="15">
        <f t="shared" si="12"/>
        <v>57600.046868066398</v>
      </c>
      <c r="G144" s="15">
        <f t="shared" si="13"/>
        <v>17034.304887984781</v>
      </c>
      <c r="H144" s="15">
        <f t="shared" si="14"/>
        <v>40565.741980081613</v>
      </c>
      <c r="I144" s="15">
        <f t="shared" si="15"/>
        <v>2088722.3690180162</v>
      </c>
    </row>
    <row r="145" spans="4:9" x14ac:dyDescent="0.25">
      <c r="D145">
        <f t="shared" si="16"/>
        <v>138</v>
      </c>
      <c r="E145" s="15">
        <f t="shared" si="17"/>
        <v>2088722.3690180162</v>
      </c>
      <c r="F145" s="15">
        <f t="shared" si="12"/>
        <v>57600.046868066398</v>
      </c>
      <c r="G145" s="15">
        <f t="shared" si="13"/>
        <v>16709.77895214413</v>
      </c>
      <c r="H145" s="15">
        <f t="shared" si="14"/>
        <v>40890.267915922268</v>
      </c>
      <c r="I145" s="15">
        <f t="shared" si="15"/>
        <v>2047832.1011020939</v>
      </c>
    </row>
    <row r="146" spans="4:9" x14ac:dyDescent="0.25">
      <c r="D146">
        <f t="shared" si="16"/>
        <v>139</v>
      </c>
      <c r="E146" s="15">
        <f t="shared" si="17"/>
        <v>2047832.1011020939</v>
      </c>
      <c r="F146" s="15">
        <f t="shared" si="12"/>
        <v>57600.046868066398</v>
      </c>
      <c r="G146" s="15">
        <f t="shared" si="13"/>
        <v>16382.656808816751</v>
      </c>
      <c r="H146" s="15">
        <f t="shared" si="14"/>
        <v>41217.39005924965</v>
      </c>
      <c r="I146" s="15">
        <f t="shared" si="15"/>
        <v>2006614.7110428442</v>
      </c>
    </row>
    <row r="147" spans="4:9" x14ac:dyDescent="0.25">
      <c r="D147">
        <f t="shared" si="16"/>
        <v>140</v>
      </c>
      <c r="E147" s="15">
        <f t="shared" si="17"/>
        <v>2006614.7110428442</v>
      </c>
      <c r="F147" s="15">
        <f t="shared" si="12"/>
        <v>57600.046868066398</v>
      </c>
      <c r="G147" s="15">
        <f t="shared" si="13"/>
        <v>16052.917688342754</v>
      </c>
      <c r="H147" s="15">
        <f t="shared" si="14"/>
        <v>41547.129179723648</v>
      </c>
      <c r="I147" s="15">
        <f t="shared" si="15"/>
        <v>1965067.5818631207</v>
      </c>
    </row>
    <row r="148" spans="4:9" x14ac:dyDescent="0.25">
      <c r="D148">
        <f t="shared" si="16"/>
        <v>141</v>
      </c>
      <c r="E148" s="15">
        <f t="shared" si="17"/>
        <v>1965067.5818631207</v>
      </c>
      <c r="F148" s="15">
        <f t="shared" si="12"/>
        <v>57600.046868066398</v>
      </c>
      <c r="G148" s="15">
        <f t="shared" si="13"/>
        <v>15720.540654904966</v>
      </c>
      <c r="H148" s="15">
        <f t="shared" si="14"/>
        <v>41879.506213161432</v>
      </c>
      <c r="I148" s="15">
        <f t="shared" si="15"/>
        <v>1923188.0756499593</v>
      </c>
    </row>
    <row r="149" spans="4:9" x14ac:dyDescent="0.25">
      <c r="D149">
        <f t="shared" si="16"/>
        <v>142</v>
      </c>
      <c r="E149" s="15">
        <f t="shared" si="17"/>
        <v>1923188.0756499593</v>
      </c>
      <c r="F149" s="15">
        <f t="shared" si="12"/>
        <v>57600.046868066398</v>
      </c>
      <c r="G149" s="15">
        <f t="shared" si="13"/>
        <v>15385.504605199674</v>
      </c>
      <c r="H149" s="15">
        <f t="shared" si="14"/>
        <v>42214.542262866722</v>
      </c>
      <c r="I149" s="15">
        <f t="shared" si="15"/>
        <v>1880973.5333870926</v>
      </c>
    </row>
    <row r="150" spans="4:9" x14ac:dyDescent="0.25">
      <c r="D150">
        <f t="shared" si="16"/>
        <v>143</v>
      </c>
      <c r="E150" s="15">
        <f t="shared" si="17"/>
        <v>1880973.5333870926</v>
      </c>
      <c r="F150" s="15">
        <f t="shared" si="12"/>
        <v>57600.046868066398</v>
      </c>
      <c r="G150" s="15">
        <f t="shared" si="13"/>
        <v>15047.788267096741</v>
      </c>
      <c r="H150" s="15">
        <f t="shared" si="14"/>
        <v>42552.258600969653</v>
      </c>
      <c r="I150" s="15">
        <f t="shared" si="15"/>
        <v>1838421.2747861231</v>
      </c>
    </row>
    <row r="151" spans="4:9" x14ac:dyDescent="0.25">
      <c r="D151">
        <f t="shared" si="16"/>
        <v>144</v>
      </c>
      <c r="E151" s="15">
        <f t="shared" si="17"/>
        <v>1838421.2747861231</v>
      </c>
      <c r="F151" s="15">
        <f t="shared" si="12"/>
        <v>57600.046868066398</v>
      </c>
      <c r="G151" s="15">
        <f t="shared" si="13"/>
        <v>14707.370198288985</v>
      </c>
      <c r="H151" s="15">
        <f t="shared" si="14"/>
        <v>42892.676669777415</v>
      </c>
      <c r="I151" s="15">
        <f t="shared" si="15"/>
        <v>1795528.5981163457</v>
      </c>
    </row>
    <row r="152" spans="4:9" x14ac:dyDescent="0.25">
      <c r="D152">
        <f t="shared" si="16"/>
        <v>145</v>
      </c>
      <c r="E152" s="15">
        <f t="shared" si="17"/>
        <v>1795528.5981163457</v>
      </c>
      <c r="F152" s="15">
        <f t="shared" si="12"/>
        <v>57600.046868066398</v>
      </c>
      <c r="G152" s="15">
        <f t="shared" si="13"/>
        <v>14364.228784930767</v>
      </c>
      <c r="H152" s="15">
        <f t="shared" si="14"/>
        <v>43235.818083135629</v>
      </c>
      <c r="I152" s="15">
        <f t="shared" si="15"/>
        <v>1752292.7800332101</v>
      </c>
    </row>
    <row r="153" spans="4:9" x14ac:dyDescent="0.25">
      <c r="D153">
        <f t="shared" si="16"/>
        <v>146</v>
      </c>
      <c r="E153" s="15">
        <f t="shared" si="17"/>
        <v>1752292.7800332101</v>
      </c>
      <c r="F153" s="15">
        <f t="shared" si="12"/>
        <v>57600.046868066398</v>
      </c>
      <c r="G153" s="15">
        <f t="shared" si="13"/>
        <v>14018.342240265682</v>
      </c>
      <c r="H153" s="15">
        <f t="shared" si="14"/>
        <v>43581.704627800718</v>
      </c>
      <c r="I153" s="15">
        <f t="shared" si="15"/>
        <v>1708711.0754054093</v>
      </c>
    </row>
    <row r="154" spans="4:9" x14ac:dyDescent="0.25">
      <c r="D154">
        <f t="shared" si="16"/>
        <v>147</v>
      </c>
      <c r="E154" s="15">
        <f t="shared" si="17"/>
        <v>1708711.0754054093</v>
      </c>
      <c r="F154" s="15">
        <f t="shared" si="12"/>
        <v>57600.046868066398</v>
      </c>
      <c r="G154" s="15">
        <f t="shared" si="13"/>
        <v>13669.688603243276</v>
      </c>
      <c r="H154" s="15">
        <f t="shared" si="14"/>
        <v>43930.358264823124</v>
      </c>
      <c r="I154" s="15">
        <f t="shared" si="15"/>
        <v>1664780.7171405861</v>
      </c>
    </row>
    <row r="155" spans="4:9" x14ac:dyDescent="0.25">
      <c r="D155">
        <f t="shared" si="16"/>
        <v>148</v>
      </c>
      <c r="E155" s="15">
        <f t="shared" si="17"/>
        <v>1664780.7171405861</v>
      </c>
      <c r="F155" s="15">
        <f t="shared" si="12"/>
        <v>57600.046868066398</v>
      </c>
      <c r="G155" s="15">
        <f t="shared" si="13"/>
        <v>13318.245737124689</v>
      </c>
      <c r="H155" s="15">
        <f t="shared" si="14"/>
        <v>44281.801130941705</v>
      </c>
      <c r="I155" s="15">
        <f t="shared" si="15"/>
        <v>1620498.9160096445</v>
      </c>
    </row>
    <row r="156" spans="4:9" x14ac:dyDescent="0.25">
      <c r="D156">
        <f t="shared" si="16"/>
        <v>149</v>
      </c>
      <c r="E156" s="15">
        <f t="shared" si="17"/>
        <v>1620498.9160096445</v>
      </c>
      <c r="F156" s="15">
        <f t="shared" si="12"/>
        <v>57600.046868066398</v>
      </c>
      <c r="G156" s="15">
        <f t="shared" si="13"/>
        <v>12963.991328077156</v>
      </c>
      <c r="H156" s="15">
        <f t="shared" si="14"/>
        <v>44636.05553998924</v>
      </c>
      <c r="I156" s="15">
        <f t="shared" si="15"/>
        <v>1575862.8604696554</v>
      </c>
    </row>
    <row r="157" spans="4:9" x14ac:dyDescent="0.25">
      <c r="D157">
        <f t="shared" si="16"/>
        <v>150</v>
      </c>
      <c r="E157" s="15">
        <f t="shared" si="17"/>
        <v>1575862.8604696554</v>
      </c>
      <c r="F157" s="15">
        <f t="shared" si="12"/>
        <v>57600.046868066398</v>
      </c>
      <c r="G157" s="15">
        <f t="shared" si="13"/>
        <v>12606.902883757242</v>
      </c>
      <c r="H157" s="15">
        <f t="shared" si="14"/>
        <v>44993.143984309158</v>
      </c>
      <c r="I157" s="15">
        <f t="shared" si="15"/>
        <v>1530869.7164853462</v>
      </c>
    </row>
    <row r="158" spans="4:9" x14ac:dyDescent="0.25">
      <c r="D158">
        <f t="shared" si="16"/>
        <v>151</v>
      </c>
      <c r="E158" s="15">
        <f t="shared" si="17"/>
        <v>1530869.7164853462</v>
      </c>
      <c r="F158" s="15">
        <f t="shared" si="12"/>
        <v>57600.046868066398</v>
      </c>
      <c r="G158" s="15">
        <f t="shared" si="13"/>
        <v>12246.957731882771</v>
      </c>
      <c r="H158" s="15">
        <f t="shared" si="14"/>
        <v>45353.089136183626</v>
      </c>
      <c r="I158" s="15">
        <f t="shared" si="15"/>
        <v>1485516.6273491625</v>
      </c>
    </row>
    <row r="159" spans="4:9" x14ac:dyDescent="0.25">
      <c r="D159">
        <f t="shared" si="16"/>
        <v>152</v>
      </c>
      <c r="E159" s="15">
        <f t="shared" si="17"/>
        <v>1485516.6273491625</v>
      </c>
      <c r="F159" s="15">
        <f t="shared" si="12"/>
        <v>57600.046868066398</v>
      </c>
      <c r="G159" s="15">
        <f t="shared" si="13"/>
        <v>11884.1330187933</v>
      </c>
      <c r="H159" s="15">
        <f t="shared" si="14"/>
        <v>45715.9138492731</v>
      </c>
      <c r="I159" s="15">
        <f t="shared" si="15"/>
        <v>1439800.7134998895</v>
      </c>
    </row>
    <row r="160" spans="4:9" x14ac:dyDescent="0.25">
      <c r="D160">
        <f t="shared" si="16"/>
        <v>153</v>
      </c>
      <c r="E160" s="15">
        <f t="shared" si="17"/>
        <v>1439800.7134998895</v>
      </c>
      <c r="F160" s="15">
        <f t="shared" si="12"/>
        <v>57600.046868066398</v>
      </c>
      <c r="G160" s="15">
        <f t="shared" si="13"/>
        <v>11518.405707999116</v>
      </c>
      <c r="H160" s="15">
        <f t="shared" si="14"/>
        <v>46081.64116006728</v>
      </c>
      <c r="I160" s="15">
        <f t="shared" si="15"/>
        <v>1393719.0723398223</v>
      </c>
    </row>
    <row r="161" spans="4:9" x14ac:dyDescent="0.25">
      <c r="D161">
        <f t="shared" si="16"/>
        <v>154</v>
      </c>
      <c r="E161" s="15">
        <f t="shared" si="17"/>
        <v>1393719.0723398223</v>
      </c>
      <c r="F161" s="15">
        <f t="shared" si="12"/>
        <v>57600.046868066398</v>
      </c>
      <c r="G161" s="15">
        <f t="shared" si="13"/>
        <v>11149.752578718579</v>
      </c>
      <c r="H161" s="15">
        <f t="shared" si="14"/>
        <v>46450.294289347818</v>
      </c>
      <c r="I161" s="15">
        <f t="shared" si="15"/>
        <v>1347268.7780504746</v>
      </c>
    </row>
    <row r="162" spans="4:9" x14ac:dyDescent="0.25">
      <c r="D162">
        <f t="shared" si="16"/>
        <v>155</v>
      </c>
      <c r="E162" s="15">
        <f t="shared" si="17"/>
        <v>1347268.7780504746</v>
      </c>
      <c r="F162" s="15">
        <f t="shared" si="12"/>
        <v>57600.046868066398</v>
      </c>
      <c r="G162" s="15">
        <f t="shared" si="13"/>
        <v>10778.150224403797</v>
      </c>
      <c r="H162" s="15">
        <f t="shared" si="14"/>
        <v>46821.8966436626</v>
      </c>
      <c r="I162" s="15">
        <f t="shared" si="15"/>
        <v>1300446.881406812</v>
      </c>
    </row>
    <row r="163" spans="4:9" x14ac:dyDescent="0.25">
      <c r="D163">
        <f t="shared" si="16"/>
        <v>156</v>
      </c>
      <c r="E163" s="15">
        <f t="shared" si="17"/>
        <v>1300446.881406812</v>
      </c>
      <c r="F163" s="15">
        <f t="shared" si="12"/>
        <v>57600.046868066398</v>
      </c>
      <c r="G163" s="15">
        <f t="shared" si="13"/>
        <v>10403.575051254496</v>
      </c>
      <c r="H163" s="15">
        <f t="shared" si="14"/>
        <v>47196.4718168119</v>
      </c>
      <c r="I163" s="15">
        <f t="shared" si="15"/>
        <v>1253250.4095900001</v>
      </c>
    </row>
    <row r="164" spans="4:9" x14ac:dyDescent="0.25">
      <c r="D164">
        <f t="shared" si="16"/>
        <v>157</v>
      </c>
      <c r="E164" s="15">
        <f t="shared" si="17"/>
        <v>1253250.4095900001</v>
      </c>
      <c r="F164" s="15">
        <f t="shared" si="12"/>
        <v>57600.046868066398</v>
      </c>
      <c r="G164" s="15">
        <f t="shared" si="13"/>
        <v>10026.003276720001</v>
      </c>
      <c r="H164" s="15">
        <f t="shared" si="14"/>
        <v>47574.043591346395</v>
      </c>
      <c r="I164" s="15">
        <f t="shared" si="15"/>
        <v>1205676.3659986537</v>
      </c>
    </row>
    <row r="165" spans="4:9" x14ac:dyDescent="0.25">
      <c r="D165">
        <f t="shared" si="16"/>
        <v>158</v>
      </c>
      <c r="E165" s="15">
        <f t="shared" si="17"/>
        <v>1205676.3659986537</v>
      </c>
      <c r="F165" s="15">
        <f t="shared" si="12"/>
        <v>57600.046868066398</v>
      </c>
      <c r="G165" s="15">
        <f t="shared" si="13"/>
        <v>9645.4109279892291</v>
      </c>
      <c r="H165" s="15">
        <f t="shared" si="14"/>
        <v>47954.635940077169</v>
      </c>
      <c r="I165" s="15">
        <f t="shared" si="15"/>
        <v>1157721.7300585764</v>
      </c>
    </row>
    <row r="166" spans="4:9" x14ac:dyDescent="0.25">
      <c r="D166">
        <f t="shared" si="16"/>
        <v>159</v>
      </c>
      <c r="E166" s="15">
        <f t="shared" si="17"/>
        <v>1157721.7300585764</v>
      </c>
      <c r="F166" s="15">
        <f t="shared" si="12"/>
        <v>57600.046868066398</v>
      </c>
      <c r="G166" s="15">
        <f t="shared" si="13"/>
        <v>9261.7738404686115</v>
      </c>
      <c r="H166" s="15">
        <f t="shared" si="14"/>
        <v>48338.273027597788</v>
      </c>
      <c r="I166" s="15">
        <f t="shared" si="15"/>
        <v>1109383.4570309788</v>
      </c>
    </row>
    <row r="167" spans="4:9" x14ac:dyDescent="0.25">
      <c r="D167">
        <f t="shared" si="16"/>
        <v>160</v>
      </c>
      <c r="E167" s="15">
        <f t="shared" si="17"/>
        <v>1109383.4570309788</v>
      </c>
      <c r="F167" s="15">
        <f t="shared" si="12"/>
        <v>57600.046868066398</v>
      </c>
      <c r="G167" s="15">
        <f t="shared" si="13"/>
        <v>8875.0676562478311</v>
      </c>
      <c r="H167" s="15">
        <f t="shared" si="14"/>
        <v>48724.979211818565</v>
      </c>
      <c r="I167" s="15">
        <f t="shared" si="15"/>
        <v>1060658.4778191601</v>
      </c>
    </row>
    <row r="168" spans="4:9" x14ac:dyDescent="0.25">
      <c r="D168">
        <f t="shared" si="16"/>
        <v>161</v>
      </c>
      <c r="E168" s="15">
        <f t="shared" si="17"/>
        <v>1060658.4778191601</v>
      </c>
      <c r="F168" s="15">
        <f t="shared" si="12"/>
        <v>57600.046868066398</v>
      </c>
      <c r="G168" s="15">
        <f t="shared" si="13"/>
        <v>8485.2678225532818</v>
      </c>
      <c r="H168" s="15">
        <f t="shared" si="14"/>
        <v>49114.779045513118</v>
      </c>
      <c r="I168" s="15">
        <f t="shared" si="15"/>
        <v>1011543.698773647</v>
      </c>
    </row>
    <row r="169" spans="4:9" x14ac:dyDescent="0.25">
      <c r="D169">
        <f t="shared" si="16"/>
        <v>162</v>
      </c>
      <c r="E169" s="15">
        <f t="shared" si="17"/>
        <v>1011543.698773647</v>
      </c>
      <c r="F169" s="15">
        <f t="shared" si="12"/>
        <v>57600.046868066398</v>
      </c>
      <c r="G169" s="15">
        <f t="shared" si="13"/>
        <v>8092.3495901891756</v>
      </c>
      <c r="H169" s="15">
        <f t="shared" si="14"/>
        <v>49507.697277877225</v>
      </c>
      <c r="I169" s="15">
        <f t="shared" si="15"/>
        <v>962036.00149576971</v>
      </c>
    </row>
    <row r="170" spans="4:9" x14ac:dyDescent="0.25">
      <c r="D170">
        <f t="shared" si="16"/>
        <v>163</v>
      </c>
      <c r="E170" s="15">
        <f t="shared" si="17"/>
        <v>962036.00149576971</v>
      </c>
      <c r="F170" s="15">
        <f t="shared" si="12"/>
        <v>57600.046868066398</v>
      </c>
      <c r="G170" s="15">
        <f t="shared" si="13"/>
        <v>7696.2880119661577</v>
      </c>
      <c r="H170" s="15">
        <f t="shared" si="14"/>
        <v>49903.758856100241</v>
      </c>
      <c r="I170" s="15">
        <f t="shared" si="15"/>
        <v>912132.24263966945</v>
      </c>
    </row>
    <row r="171" spans="4:9" x14ac:dyDescent="0.25">
      <c r="D171">
        <f t="shared" si="16"/>
        <v>164</v>
      </c>
      <c r="E171" s="15">
        <f t="shared" si="17"/>
        <v>912132.24263966945</v>
      </c>
      <c r="F171" s="15">
        <f t="shared" si="12"/>
        <v>57600.046868066398</v>
      </c>
      <c r="G171" s="15">
        <f t="shared" si="13"/>
        <v>7297.0579411173558</v>
      </c>
      <c r="H171" s="15">
        <f t="shared" si="14"/>
        <v>50302.988926949045</v>
      </c>
      <c r="I171" s="15">
        <f t="shared" si="15"/>
        <v>861829.25371272035</v>
      </c>
    </row>
    <row r="172" spans="4:9" x14ac:dyDescent="0.25">
      <c r="D172">
        <f t="shared" si="16"/>
        <v>165</v>
      </c>
      <c r="E172" s="15">
        <f t="shared" si="17"/>
        <v>861829.25371272035</v>
      </c>
      <c r="F172" s="15">
        <f t="shared" si="12"/>
        <v>57600.046868066398</v>
      </c>
      <c r="G172" s="15">
        <f t="shared" si="13"/>
        <v>6894.6340297017632</v>
      </c>
      <c r="H172" s="15">
        <f t="shared" si="14"/>
        <v>50705.412838364631</v>
      </c>
      <c r="I172" s="15">
        <f t="shared" si="15"/>
        <v>811123.84087435575</v>
      </c>
    </row>
    <row r="173" spans="4:9" x14ac:dyDescent="0.25">
      <c r="D173">
        <f t="shared" si="16"/>
        <v>166</v>
      </c>
      <c r="E173" s="15">
        <f t="shared" si="17"/>
        <v>811123.84087435575</v>
      </c>
      <c r="F173" s="15">
        <f t="shared" si="12"/>
        <v>57600.046868066398</v>
      </c>
      <c r="G173" s="15">
        <f t="shared" si="13"/>
        <v>6488.9907269948462</v>
      </c>
      <c r="H173" s="15">
        <f t="shared" si="14"/>
        <v>51111.056141071553</v>
      </c>
      <c r="I173" s="15">
        <f t="shared" si="15"/>
        <v>760012.78473328415</v>
      </c>
    </row>
    <row r="174" spans="4:9" x14ac:dyDescent="0.25">
      <c r="D174">
        <f t="shared" si="16"/>
        <v>167</v>
      </c>
      <c r="E174" s="15">
        <f t="shared" si="17"/>
        <v>760012.78473328415</v>
      </c>
      <c r="F174" s="15">
        <f t="shared" si="12"/>
        <v>57600.046868066398</v>
      </c>
      <c r="G174" s="15">
        <f t="shared" si="13"/>
        <v>6080.1022778662737</v>
      </c>
      <c r="H174" s="15">
        <f t="shared" si="14"/>
        <v>51519.944590200124</v>
      </c>
      <c r="I174" s="15">
        <f t="shared" si="15"/>
        <v>708492.84014308406</v>
      </c>
    </row>
    <row r="175" spans="4:9" x14ac:dyDescent="0.25">
      <c r="D175">
        <f t="shared" si="16"/>
        <v>168</v>
      </c>
      <c r="E175" s="15">
        <f t="shared" si="17"/>
        <v>708492.84014308406</v>
      </c>
      <c r="F175" s="15">
        <f t="shared" si="12"/>
        <v>57600.046868066398</v>
      </c>
      <c r="G175" s="15">
        <f t="shared" si="13"/>
        <v>5667.9427211446728</v>
      </c>
      <c r="H175" s="15">
        <f t="shared" si="14"/>
        <v>51932.104146921723</v>
      </c>
      <c r="I175" s="15">
        <f t="shared" si="15"/>
        <v>656560.73599616229</v>
      </c>
    </row>
    <row r="176" spans="4:9" x14ac:dyDescent="0.25">
      <c r="D176">
        <f t="shared" si="16"/>
        <v>169</v>
      </c>
      <c r="E176" s="15">
        <f t="shared" si="17"/>
        <v>656560.73599616229</v>
      </c>
      <c r="F176" s="15">
        <f t="shared" si="12"/>
        <v>57600.046868066398</v>
      </c>
      <c r="G176" s="15">
        <f t="shared" si="13"/>
        <v>5252.4858879692983</v>
      </c>
      <c r="H176" s="15">
        <f t="shared" si="14"/>
        <v>52347.5609800971</v>
      </c>
      <c r="I176" s="15">
        <f t="shared" si="15"/>
        <v>604213.17501606513</v>
      </c>
    </row>
    <row r="177" spans="4:9" x14ac:dyDescent="0.25">
      <c r="D177">
        <f t="shared" si="16"/>
        <v>170</v>
      </c>
      <c r="E177" s="15">
        <f t="shared" si="17"/>
        <v>604213.17501606513</v>
      </c>
      <c r="F177" s="15">
        <f t="shared" si="12"/>
        <v>57600.046868066398</v>
      </c>
      <c r="G177" s="15">
        <f t="shared" si="13"/>
        <v>4833.7054001285214</v>
      </c>
      <c r="H177" s="15">
        <f t="shared" si="14"/>
        <v>52766.341467937877</v>
      </c>
      <c r="I177" s="15">
        <f t="shared" si="15"/>
        <v>551446.83354812721</v>
      </c>
    </row>
    <row r="178" spans="4:9" x14ac:dyDescent="0.25">
      <c r="D178">
        <f t="shared" si="16"/>
        <v>171</v>
      </c>
      <c r="E178" s="15">
        <f t="shared" si="17"/>
        <v>551446.83354812721</v>
      </c>
      <c r="F178" s="15">
        <f t="shared" si="12"/>
        <v>57600.046868066398</v>
      </c>
      <c r="G178" s="15">
        <f t="shared" si="13"/>
        <v>4411.5746683850175</v>
      </c>
      <c r="H178" s="15">
        <f t="shared" si="14"/>
        <v>53188.472199681382</v>
      </c>
      <c r="I178" s="15">
        <f t="shared" si="15"/>
        <v>498258.36134844582</v>
      </c>
    </row>
    <row r="179" spans="4:9" x14ac:dyDescent="0.25">
      <c r="D179">
        <f t="shared" si="16"/>
        <v>172</v>
      </c>
      <c r="E179" s="15">
        <f t="shared" si="17"/>
        <v>498258.36134844582</v>
      </c>
      <c r="F179" s="15">
        <f t="shared" si="12"/>
        <v>57600.046868066398</v>
      </c>
      <c r="G179" s="15">
        <f t="shared" si="13"/>
        <v>3986.0668907875665</v>
      </c>
      <c r="H179" s="15">
        <f t="shared" si="14"/>
        <v>53613.979977278832</v>
      </c>
      <c r="I179" s="15">
        <f t="shared" si="15"/>
        <v>444644.38137116696</v>
      </c>
    </row>
    <row r="180" spans="4:9" x14ac:dyDescent="0.25">
      <c r="D180">
        <f t="shared" si="16"/>
        <v>173</v>
      </c>
      <c r="E180" s="15">
        <f t="shared" si="17"/>
        <v>444644.38137116696</v>
      </c>
      <c r="F180" s="15">
        <f t="shared" si="12"/>
        <v>57600.046868066398</v>
      </c>
      <c r="G180" s="15">
        <f t="shared" si="13"/>
        <v>3557.1550509693357</v>
      </c>
      <c r="H180" s="15">
        <f t="shared" si="14"/>
        <v>54042.891817097065</v>
      </c>
      <c r="I180" s="15">
        <f t="shared" si="15"/>
        <v>390601.48955406988</v>
      </c>
    </row>
    <row r="181" spans="4:9" x14ac:dyDescent="0.25">
      <c r="D181">
        <f t="shared" si="16"/>
        <v>174</v>
      </c>
      <c r="E181" s="15">
        <f t="shared" si="17"/>
        <v>390601.48955406988</v>
      </c>
      <c r="F181" s="15">
        <f t="shared" si="12"/>
        <v>57600.046868066398</v>
      </c>
      <c r="G181" s="15">
        <f t="shared" si="13"/>
        <v>3124.811916432559</v>
      </c>
      <c r="H181" s="15">
        <f t="shared" si="14"/>
        <v>54475.234951633836</v>
      </c>
      <c r="I181" s="15">
        <f t="shared" si="15"/>
        <v>336126.25460243603</v>
      </c>
    </row>
    <row r="182" spans="4:9" x14ac:dyDescent="0.25">
      <c r="D182">
        <f t="shared" si="16"/>
        <v>175</v>
      </c>
      <c r="E182" s="15">
        <f t="shared" si="17"/>
        <v>336126.25460243603</v>
      </c>
      <c r="F182" s="15">
        <f t="shared" si="12"/>
        <v>57600.046868066398</v>
      </c>
      <c r="G182" s="15">
        <f t="shared" si="13"/>
        <v>2689.0100368194885</v>
      </c>
      <c r="H182" s="15">
        <f t="shared" si="14"/>
        <v>54911.036831246907</v>
      </c>
      <c r="I182" s="15">
        <f t="shared" si="15"/>
        <v>281215.21777118911</v>
      </c>
    </row>
    <row r="183" spans="4:9" x14ac:dyDescent="0.25">
      <c r="D183">
        <f t="shared" si="16"/>
        <v>176</v>
      </c>
      <c r="E183" s="15">
        <f t="shared" si="17"/>
        <v>281215.21777118911</v>
      </c>
      <c r="F183" s="15">
        <f t="shared" si="12"/>
        <v>57600.046868066398</v>
      </c>
      <c r="G183" s="15">
        <f t="shared" si="13"/>
        <v>2249.7217421695132</v>
      </c>
      <c r="H183" s="15">
        <f t="shared" si="14"/>
        <v>55350.325125896881</v>
      </c>
      <c r="I183" s="15">
        <f t="shared" si="15"/>
        <v>225864.89264529222</v>
      </c>
    </row>
    <row r="184" spans="4:9" x14ac:dyDescent="0.25">
      <c r="D184">
        <f t="shared" si="16"/>
        <v>177</v>
      </c>
      <c r="E184" s="15">
        <f t="shared" si="17"/>
        <v>225864.89264529222</v>
      </c>
      <c r="F184" s="15">
        <f t="shared" si="12"/>
        <v>57600.046868066398</v>
      </c>
      <c r="G184" s="15">
        <f t="shared" si="13"/>
        <v>1806.9191411623378</v>
      </c>
      <c r="H184" s="15">
        <f t="shared" si="14"/>
        <v>55793.127726904058</v>
      </c>
      <c r="I184" s="15">
        <f t="shared" si="15"/>
        <v>170071.76491838816</v>
      </c>
    </row>
    <row r="185" spans="4:9" x14ac:dyDescent="0.25">
      <c r="D185">
        <f t="shared" si="16"/>
        <v>178</v>
      </c>
      <c r="E185" s="15">
        <f t="shared" si="17"/>
        <v>170071.76491838816</v>
      </c>
      <c r="F185" s="15">
        <f t="shared" si="12"/>
        <v>57600.046868066398</v>
      </c>
      <c r="G185" s="15">
        <f t="shared" si="13"/>
        <v>1360.5741193471054</v>
      </c>
      <c r="H185" s="15">
        <f t="shared" si="14"/>
        <v>56239.472748719294</v>
      </c>
      <c r="I185" s="15">
        <f t="shared" si="15"/>
        <v>113832.29216966886</v>
      </c>
    </row>
    <row r="186" spans="4:9" x14ac:dyDescent="0.25">
      <c r="D186">
        <f t="shared" si="16"/>
        <v>179</v>
      </c>
      <c r="E186" s="15">
        <f t="shared" si="17"/>
        <v>113832.29216966886</v>
      </c>
      <c r="F186" s="15">
        <f t="shared" si="12"/>
        <v>57600.046868066398</v>
      </c>
      <c r="G186" s="15">
        <f t="shared" si="13"/>
        <v>910.65833735735089</v>
      </c>
      <c r="H186" s="15">
        <f t="shared" si="14"/>
        <v>56689.388530709046</v>
      </c>
      <c r="I186" s="15">
        <f t="shared" si="15"/>
        <v>57142.903638959811</v>
      </c>
    </row>
    <row r="187" spans="4:9" x14ac:dyDescent="0.25">
      <c r="D187">
        <f t="shared" si="16"/>
        <v>180</v>
      </c>
      <c r="E187" s="15">
        <f t="shared" si="17"/>
        <v>57142.903638959811</v>
      </c>
      <c r="F187" s="15">
        <f t="shared" si="12"/>
        <v>57600.046868066398</v>
      </c>
      <c r="G187" s="15">
        <f t="shared" si="13"/>
        <v>457.14322911167852</v>
      </c>
      <c r="H187" s="15">
        <f t="shared" si="14"/>
        <v>57142.903638954718</v>
      </c>
      <c r="I187" s="15">
        <f t="shared" si="15"/>
        <v>5.0931703299283981E-9</v>
      </c>
    </row>
    <row r="188" spans="4:9" x14ac:dyDescent="0.25">
      <c r="D188" t="str">
        <f t="shared" si="16"/>
        <v/>
      </c>
      <c r="E188" s="15" t="str">
        <f t="shared" si="17"/>
        <v/>
      </c>
      <c r="F188" s="15" t="str">
        <f t="shared" si="12"/>
        <v/>
      </c>
      <c r="G188" s="15" t="str">
        <f t="shared" si="13"/>
        <v/>
      </c>
      <c r="H188" s="15" t="str">
        <f t="shared" si="14"/>
        <v/>
      </c>
      <c r="I188" s="15" t="str">
        <f t="shared" si="15"/>
        <v/>
      </c>
    </row>
    <row r="189" spans="4:9" x14ac:dyDescent="0.25">
      <c r="D189" t="str">
        <f t="shared" si="16"/>
        <v/>
      </c>
      <c r="E189" s="15" t="str">
        <f t="shared" si="17"/>
        <v/>
      </c>
      <c r="F189" s="15" t="str">
        <f t="shared" si="12"/>
        <v/>
      </c>
      <c r="G189" s="15" t="str">
        <f t="shared" si="13"/>
        <v/>
      </c>
      <c r="H189" s="15" t="str">
        <f t="shared" si="14"/>
        <v/>
      </c>
      <c r="I189" s="15" t="str">
        <f t="shared" si="15"/>
        <v/>
      </c>
    </row>
    <row r="190" spans="4:9" x14ac:dyDescent="0.25">
      <c r="D190" t="str">
        <f t="shared" si="16"/>
        <v/>
      </c>
      <c r="E190" s="15" t="str">
        <f t="shared" si="17"/>
        <v/>
      </c>
      <c r="F190" s="15" t="str">
        <f t="shared" si="12"/>
        <v/>
      </c>
      <c r="G190" s="15" t="str">
        <f t="shared" si="13"/>
        <v/>
      </c>
      <c r="H190" s="15" t="str">
        <f t="shared" si="14"/>
        <v/>
      </c>
      <c r="I190" s="15" t="str">
        <f t="shared" si="15"/>
        <v/>
      </c>
    </row>
    <row r="191" spans="4:9" x14ac:dyDescent="0.25">
      <c r="D191" t="str">
        <f t="shared" si="16"/>
        <v/>
      </c>
      <c r="E191" s="15" t="str">
        <f t="shared" si="17"/>
        <v/>
      </c>
      <c r="F191" s="15" t="str">
        <f t="shared" si="12"/>
        <v/>
      </c>
      <c r="G191" s="15" t="str">
        <f t="shared" si="13"/>
        <v/>
      </c>
      <c r="H191" s="15" t="str">
        <f t="shared" si="14"/>
        <v/>
      </c>
      <c r="I191" s="15" t="str">
        <f t="shared" si="15"/>
        <v/>
      </c>
    </row>
    <row r="192" spans="4:9" x14ac:dyDescent="0.25">
      <c r="D192" t="str">
        <f t="shared" si="16"/>
        <v/>
      </c>
      <c r="E192" s="15" t="str">
        <f t="shared" si="17"/>
        <v/>
      </c>
      <c r="F192" s="15" t="str">
        <f t="shared" si="12"/>
        <v/>
      </c>
      <c r="G192" s="15" t="str">
        <f t="shared" si="13"/>
        <v/>
      </c>
      <c r="H192" s="15" t="str">
        <f t="shared" si="14"/>
        <v/>
      </c>
      <c r="I192" s="15" t="str">
        <f t="shared" si="15"/>
        <v/>
      </c>
    </row>
    <row r="193" spans="4:9" x14ac:dyDescent="0.25">
      <c r="D193" t="str">
        <f t="shared" si="16"/>
        <v/>
      </c>
      <c r="E193" s="15" t="str">
        <f t="shared" si="17"/>
        <v/>
      </c>
      <c r="F193" s="15" t="str">
        <f t="shared" si="12"/>
        <v/>
      </c>
      <c r="G193" s="15" t="str">
        <f t="shared" si="13"/>
        <v/>
      </c>
      <c r="H193" s="15" t="str">
        <f t="shared" si="14"/>
        <v/>
      </c>
      <c r="I193" s="15" t="str">
        <f t="shared" si="15"/>
        <v/>
      </c>
    </row>
    <row r="194" spans="4:9" x14ac:dyDescent="0.25">
      <c r="D194" t="str">
        <f t="shared" si="16"/>
        <v/>
      </c>
      <c r="E194" s="15" t="str">
        <f t="shared" si="17"/>
        <v/>
      </c>
      <c r="F194" s="15" t="str">
        <f t="shared" si="12"/>
        <v/>
      </c>
      <c r="G194" s="15" t="str">
        <f t="shared" si="13"/>
        <v/>
      </c>
      <c r="H194" s="15" t="str">
        <f t="shared" si="14"/>
        <v/>
      </c>
      <c r="I194" s="15" t="str">
        <f t="shared" si="15"/>
        <v/>
      </c>
    </row>
    <row r="195" spans="4:9" x14ac:dyDescent="0.25">
      <c r="D195" t="str">
        <f t="shared" si="16"/>
        <v/>
      </c>
      <c r="E195" s="15" t="str">
        <f t="shared" si="17"/>
        <v/>
      </c>
      <c r="F195" s="15" t="str">
        <f t="shared" si="12"/>
        <v/>
      </c>
      <c r="G195" s="15" t="str">
        <f t="shared" si="13"/>
        <v/>
      </c>
      <c r="H195" s="15" t="str">
        <f t="shared" si="14"/>
        <v/>
      </c>
      <c r="I195" s="15" t="str">
        <f t="shared" si="15"/>
        <v/>
      </c>
    </row>
    <row r="196" spans="4:9" x14ac:dyDescent="0.25">
      <c r="D196" t="str">
        <f t="shared" si="16"/>
        <v/>
      </c>
      <c r="E196" s="15" t="str">
        <f t="shared" si="17"/>
        <v/>
      </c>
      <c r="F196" s="15" t="str">
        <f t="shared" si="12"/>
        <v/>
      </c>
      <c r="G196" s="15" t="str">
        <f t="shared" si="13"/>
        <v/>
      </c>
      <c r="H196" s="15" t="str">
        <f t="shared" si="14"/>
        <v/>
      </c>
      <c r="I196" s="15" t="str">
        <f t="shared" si="15"/>
        <v/>
      </c>
    </row>
    <row r="197" spans="4:9" x14ac:dyDescent="0.25">
      <c r="D197" t="str">
        <f t="shared" si="16"/>
        <v/>
      </c>
      <c r="E197" s="15" t="str">
        <f t="shared" si="17"/>
        <v/>
      </c>
      <c r="F197" s="15" t="str">
        <f t="shared" si="12"/>
        <v/>
      </c>
      <c r="G197" s="15" t="str">
        <f t="shared" si="13"/>
        <v/>
      </c>
      <c r="H197" s="15" t="str">
        <f t="shared" si="14"/>
        <v/>
      </c>
      <c r="I197" s="15" t="str">
        <f t="shared" si="15"/>
        <v/>
      </c>
    </row>
    <row r="198" spans="4:9" x14ac:dyDescent="0.25">
      <c r="D198" t="str">
        <f t="shared" si="16"/>
        <v/>
      </c>
      <c r="E198" s="15" t="str">
        <f t="shared" si="17"/>
        <v/>
      </c>
      <c r="F198" s="15" t="str">
        <f t="shared" si="12"/>
        <v/>
      </c>
      <c r="G198" s="15" t="str">
        <f t="shared" si="13"/>
        <v/>
      </c>
      <c r="H198" s="15" t="str">
        <f t="shared" si="14"/>
        <v/>
      </c>
      <c r="I198" s="15" t="str">
        <f t="shared" si="15"/>
        <v/>
      </c>
    </row>
    <row r="199" spans="4:9" x14ac:dyDescent="0.25">
      <c r="D199" t="str">
        <f t="shared" si="16"/>
        <v/>
      </c>
      <c r="E199" s="15" t="str">
        <f t="shared" si="17"/>
        <v/>
      </c>
      <c r="F199" s="15" t="str">
        <f t="shared" si="12"/>
        <v/>
      </c>
      <c r="G199" s="15" t="str">
        <f t="shared" si="13"/>
        <v/>
      </c>
      <c r="H199" s="15" t="str">
        <f t="shared" si="14"/>
        <v/>
      </c>
      <c r="I199" s="15" t="str">
        <f t="shared" si="15"/>
        <v/>
      </c>
    </row>
    <row r="200" spans="4:9" x14ac:dyDescent="0.25">
      <c r="D200" t="str">
        <f t="shared" si="16"/>
        <v/>
      </c>
      <c r="E200" s="15" t="str">
        <f t="shared" si="17"/>
        <v/>
      </c>
      <c r="F200" s="15" t="str">
        <f t="shared" si="12"/>
        <v/>
      </c>
      <c r="G200" s="15" t="str">
        <f t="shared" si="13"/>
        <v/>
      </c>
      <c r="H200" s="15" t="str">
        <f t="shared" si="14"/>
        <v/>
      </c>
      <c r="I200" s="15" t="str">
        <f t="shared" si="15"/>
        <v/>
      </c>
    </row>
    <row r="201" spans="4:9" x14ac:dyDescent="0.25">
      <c r="D201" t="str">
        <f t="shared" si="16"/>
        <v/>
      </c>
      <c r="E201" s="15" t="str">
        <f t="shared" si="17"/>
        <v/>
      </c>
      <c r="F201" s="15" t="str">
        <f t="shared" ref="F201:F247" si="18">IF(D201="","",$E$5)</f>
        <v/>
      </c>
      <c r="G201" s="15" t="str">
        <f t="shared" ref="G201:G247" si="19">IF(D201="","",IF(D201 &lt;=3*12,E201*$H$2,E201*$H$3))</f>
        <v/>
      </c>
      <c r="H201" s="15" t="str">
        <f t="shared" ref="H201:H247" si="20">IF(D201="","",F201-G201)</f>
        <v/>
      </c>
      <c r="I201" s="15" t="str">
        <f t="shared" ref="I201:I247" si="21">IF(D201="","",E201-H201)</f>
        <v/>
      </c>
    </row>
    <row r="202" spans="4:9" x14ac:dyDescent="0.25">
      <c r="D202" t="str">
        <f t="shared" ref="D202:D265" si="22">IF(D201&lt;$E$3,D201+1,"")</f>
        <v/>
      </c>
      <c r="E202" s="15" t="str">
        <f t="shared" ref="E202:E247" si="23">IF(D202="","",I201)</f>
        <v/>
      </c>
      <c r="F202" s="15" t="str">
        <f t="shared" si="18"/>
        <v/>
      </c>
      <c r="G202" s="15" t="str">
        <f t="shared" si="19"/>
        <v/>
      </c>
      <c r="H202" s="15" t="str">
        <f t="shared" si="20"/>
        <v/>
      </c>
      <c r="I202" s="15" t="str">
        <f t="shared" si="21"/>
        <v/>
      </c>
    </row>
    <row r="203" spans="4:9" x14ac:dyDescent="0.25">
      <c r="D203" t="str">
        <f t="shared" si="22"/>
        <v/>
      </c>
      <c r="E203" s="15" t="str">
        <f t="shared" si="23"/>
        <v/>
      </c>
      <c r="F203" s="15" t="str">
        <f t="shared" si="18"/>
        <v/>
      </c>
      <c r="G203" s="15" t="str">
        <f t="shared" si="19"/>
        <v/>
      </c>
      <c r="H203" s="15" t="str">
        <f t="shared" si="20"/>
        <v/>
      </c>
      <c r="I203" s="15" t="str">
        <f t="shared" si="21"/>
        <v/>
      </c>
    </row>
    <row r="204" spans="4:9" x14ac:dyDescent="0.25">
      <c r="D204" t="str">
        <f t="shared" si="22"/>
        <v/>
      </c>
      <c r="E204" s="15" t="str">
        <f t="shared" si="23"/>
        <v/>
      </c>
      <c r="F204" s="15" t="str">
        <f t="shared" si="18"/>
        <v/>
      </c>
      <c r="G204" s="15" t="str">
        <f t="shared" si="19"/>
        <v/>
      </c>
      <c r="H204" s="15" t="str">
        <f t="shared" si="20"/>
        <v/>
      </c>
      <c r="I204" s="15" t="str">
        <f t="shared" si="21"/>
        <v/>
      </c>
    </row>
    <row r="205" spans="4:9" x14ac:dyDescent="0.25">
      <c r="D205" t="str">
        <f t="shared" si="22"/>
        <v/>
      </c>
      <c r="E205" s="15" t="str">
        <f t="shared" si="23"/>
        <v/>
      </c>
      <c r="F205" s="15" t="str">
        <f t="shared" si="18"/>
        <v/>
      </c>
      <c r="G205" s="15" t="str">
        <f t="shared" si="19"/>
        <v/>
      </c>
      <c r="H205" s="15" t="str">
        <f t="shared" si="20"/>
        <v/>
      </c>
      <c r="I205" s="15" t="str">
        <f t="shared" si="21"/>
        <v/>
      </c>
    </row>
    <row r="206" spans="4:9" x14ac:dyDescent="0.25">
      <c r="D206" t="str">
        <f t="shared" si="22"/>
        <v/>
      </c>
      <c r="E206" s="15" t="str">
        <f t="shared" si="23"/>
        <v/>
      </c>
      <c r="F206" s="15" t="str">
        <f t="shared" si="18"/>
        <v/>
      </c>
      <c r="G206" s="15" t="str">
        <f t="shared" si="19"/>
        <v/>
      </c>
      <c r="H206" s="15" t="str">
        <f t="shared" si="20"/>
        <v/>
      </c>
      <c r="I206" s="15" t="str">
        <f t="shared" si="21"/>
        <v/>
      </c>
    </row>
    <row r="207" spans="4:9" x14ac:dyDescent="0.25">
      <c r="D207" t="str">
        <f t="shared" si="22"/>
        <v/>
      </c>
      <c r="E207" s="15" t="str">
        <f t="shared" si="23"/>
        <v/>
      </c>
      <c r="F207" s="15" t="str">
        <f t="shared" si="18"/>
        <v/>
      </c>
      <c r="G207" s="15" t="str">
        <f t="shared" si="19"/>
        <v/>
      </c>
      <c r="H207" s="15" t="str">
        <f t="shared" si="20"/>
        <v/>
      </c>
      <c r="I207" s="15" t="str">
        <f t="shared" si="21"/>
        <v/>
      </c>
    </row>
    <row r="208" spans="4:9" x14ac:dyDescent="0.25">
      <c r="D208" t="str">
        <f t="shared" si="22"/>
        <v/>
      </c>
      <c r="E208" s="15" t="str">
        <f t="shared" si="23"/>
        <v/>
      </c>
      <c r="F208" s="15" t="str">
        <f t="shared" si="18"/>
        <v/>
      </c>
      <c r="G208" s="15" t="str">
        <f t="shared" si="19"/>
        <v/>
      </c>
      <c r="H208" s="15" t="str">
        <f t="shared" si="20"/>
        <v/>
      </c>
      <c r="I208" s="15" t="str">
        <f t="shared" si="21"/>
        <v/>
      </c>
    </row>
    <row r="209" spans="4:9" x14ac:dyDescent="0.25">
      <c r="D209" t="str">
        <f t="shared" si="22"/>
        <v/>
      </c>
      <c r="E209" s="15" t="str">
        <f t="shared" si="23"/>
        <v/>
      </c>
      <c r="F209" s="15" t="str">
        <f t="shared" si="18"/>
        <v/>
      </c>
      <c r="G209" s="15" t="str">
        <f t="shared" si="19"/>
        <v/>
      </c>
      <c r="H209" s="15" t="str">
        <f t="shared" si="20"/>
        <v/>
      </c>
      <c r="I209" s="15" t="str">
        <f t="shared" si="21"/>
        <v/>
      </c>
    </row>
    <row r="210" spans="4:9" x14ac:dyDescent="0.25">
      <c r="D210" t="str">
        <f t="shared" si="22"/>
        <v/>
      </c>
      <c r="E210" s="15" t="str">
        <f t="shared" si="23"/>
        <v/>
      </c>
      <c r="F210" s="15" t="str">
        <f t="shared" si="18"/>
        <v/>
      </c>
      <c r="G210" s="15" t="str">
        <f t="shared" si="19"/>
        <v/>
      </c>
      <c r="H210" s="15" t="str">
        <f t="shared" si="20"/>
        <v/>
      </c>
      <c r="I210" s="15" t="str">
        <f t="shared" si="21"/>
        <v/>
      </c>
    </row>
    <row r="211" spans="4:9" x14ac:dyDescent="0.25">
      <c r="D211" t="str">
        <f t="shared" si="22"/>
        <v/>
      </c>
      <c r="E211" s="15" t="str">
        <f t="shared" si="23"/>
        <v/>
      </c>
      <c r="F211" s="15" t="str">
        <f t="shared" si="18"/>
        <v/>
      </c>
      <c r="G211" s="15" t="str">
        <f t="shared" si="19"/>
        <v/>
      </c>
      <c r="H211" s="15" t="str">
        <f t="shared" si="20"/>
        <v/>
      </c>
      <c r="I211" s="15" t="str">
        <f t="shared" si="21"/>
        <v/>
      </c>
    </row>
    <row r="212" spans="4:9" x14ac:dyDescent="0.25">
      <c r="D212" t="str">
        <f t="shared" si="22"/>
        <v/>
      </c>
      <c r="E212" s="15" t="str">
        <f t="shared" si="23"/>
        <v/>
      </c>
      <c r="F212" s="15" t="str">
        <f t="shared" si="18"/>
        <v/>
      </c>
      <c r="G212" s="15" t="str">
        <f t="shared" si="19"/>
        <v/>
      </c>
      <c r="H212" s="15" t="str">
        <f t="shared" si="20"/>
        <v/>
      </c>
      <c r="I212" s="15" t="str">
        <f t="shared" si="21"/>
        <v/>
      </c>
    </row>
    <row r="213" spans="4:9" x14ac:dyDescent="0.25">
      <c r="D213" t="str">
        <f t="shared" si="22"/>
        <v/>
      </c>
      <c r="E213" s="15" t="str">
        <f t="shared" si="23"/>
        <v/>
      </c>
      <c r="F213" s="15" t="str">
        <f t="shared" si="18"/>
        <v/>
      </c>
      <c r="G213" s="15" t="str">
        <f t="shared" si="19"/>
        <v/>
      </c>
      <c r="H213" s="15" t="str">
        <f t="shared" si="20"/>
        <v/>
      </c>
      <c r="I213" s="15" t="str">
        <f t="shared" si="21"/>
        <v/>
      </c>
    </row>
    <row r="214" spans="4:9" x14ac:dyDescent="0.25">
      <c r="D214" t="str">
        <f t="shared" si="22"/>
        <v/>
      </c>
      <c r="E214" s="15" t="str">
        <f t="shared" si="23"/>
        <v/>
      </c>
      <c r="F214" s="15" t="str">
        <f t="shared" si="18"/>
        <v/>
      </c>
      <c r="G214" s="15" t="str">
        <f t="shared" si="19"/>
        <v/>
      </c>
      <c r="H214" s="15" t="str">
        <f t="shared" si="20"/>
        <v/>
      </c>
      <c r="I214" s="15" t="str">
        <f t="shared" si="21"/>
        <v/>
      </c>
    </row>
    <row r="215" spans="4:9" x14ac:dyDescent="0.25">
      <c r="D215" t="str">
        <f t="shared" si="22"/>
        <v/>
      </c>
      <c r="E215" s="15" t="str">
        <f t="shared" si="23"/>
        <v/>
      </c>
      <c r="F215" s="15" t="str">
        <f t="shared" si="18"/>
        <v/>
      </c>
      <c r="G215" s="15" t="str">
        <f t="shared" si="19"/>
        <v/>
      </c>
      <c r="H215" s="15" t="str">
        <f t="shared" si="20"/>
        <v/>
      </c>
      <c r="I215" s="15" t="str">
        <f t="shared" si="21"/>
        <v/>
      </c>
    </row>
    <row r="216" spans="4:9" x14ac:dyDescent="0.25">
      <c r="D216" t="str">
        <f t="shared" si="22"/>
        <v/>
      </c>
      <c r="E216" s="15" t="str">
        <f t="shared" si="23"/>
        <v/>
      </c>
      <c r="F216" s="15" t="str">
        <f t="shared" si="18"/>
        <v/>
      </c>
      <c r="G216" s="15" t="str">
        <f t="shared" si="19"/>
        <v/>
      </c>
      <c r="H216" s="15" t="str">
        <f t="shared" si="20"/>
        <v/>
      </c>
      <c r="I216" s="15" t="str">
        <f t="shared" si="21"/>
        <v/>
      </c>
    </row>
    <row r="217" spans="4:9" x14ac:dyDescent="0.25">
      <c r="D217" t="str">
        <f t="shared" si="22"/>
        <v/>
      </c>
      <c r="E217" s="15" t="str">
        <f t="shared" si="23"/>
        <v/>
      </c>
      <c r="F217" s="15" t="str">
        <f t="shared" si="18"/>
        <v/>
      </c>
      <c r="G217" s="15" t="str">
        <f t="shared" si="19"/>
        <v/>
      </c>
      <c r="H217" s="15" t="str">
        <f t="shared" si="20"/>
        <v/>
      </c>
      <c r="I217" s="15" t="str">
        <f t="shared" si="21"/>
        <v/>
      </c>
    </row>
    <row r="218" spans="4:9" x14ac:dyDescent="0.25">
      <c r="D218" t="str">
        <f t="shared" si="22"/>
        <v/>
      </c>
      <c r="E218" s="15" t="str">
        <f t="shared" si="23"/>
        <v/>
      </c>
      <c r="F218" s="15" t="str">
        <f t="shared" si="18"/>
        <v/>
      </c>
      <c r="G218" s="15" t="str">
        <f t="shared" si="19"/>
        <v/>
      </c>
      <c r="H218" s="15" t="str">
        <f t="shared" si="20"/>
        <v/>
      </c>
      <c r="I218" s="15" t="str">
        <f t="shared" si="21"/>
        <v/>
      </c>
    </row>
    <row r="219" spans="4:9" x14ac:dyDescent="0.25">
      <c r="D219" t="str">
        <f t="shared" si="22"/>
        <v/>
      </c>
      <c r="E219" s="15" t="str">
        <f t="shared" si="23"/>
        <v/>
      </c>
      <c r="F219" s="15" t="str">
        <f t="shared" si="18"/>
        <v/>
      </c>
      <c r="G219" s="15" t="str">
        <f t="shared" si="19"/>
        <v/>
      </c>
      <c r="H219" s="15" t="str">
        <f t="shared" si="20"/>
        <v/>
      </c>
      <c r="I219" s="15" t="str">
        <f t="shared" si="21"/>
        <v/>
      </c>
    </row>
    <row r="220" spans="4:9" x14ac:dyDescent="0.25">
      <c r="D220" t="str">
        <f t="shared" si="22"/>
        <v/>
      </c>
      <c r="E220" s="15" t="str">
        <f t="shared" si="23"/>
        <v/>
      </c>
      <c r="F220" s="15" t="str">
        <f t="shared" si="18"/>
        <v/>
      </c>
      <c r="G220" s="15" t="str">
        <f t="shared" si="19"/>
        <v/>
      </c>
      <c r="H220" s="15" t="str">
        <f t="shared" si="20"/>
        <v/>
      </c>
      <c r="I220" s="15" t="str">
        <f t="shared" si="21"/>
        <v/>
      </c>
    </row>
    <row r="221" spans="4:9" x14ac:dyDescent="0.25">
      <c r="D221" t="str">
        <f t="shared" si="22"/>
        <v/>
      </c>
      <c r="E221" s="15" t="str">
        <f t="shared" si="23"/>
        <v/>
      </c>
      <c r="F221" s="15" t="str">
        <f t="shared" si="18"/>
        <v/>
      </c>
      <c r="G221" s="15" t="str">
        <f t="shared" si="19"/>
        <v/>
      </c>
      <c r="H221" s="15" t="str">
        <f t="shared" si="20"/>
        <v/>
      </c>
      <c r="I221" s="15" t="str">
        <f t="shared" si="21"/>
        <v/>
      </c>
    </row>
    <row r="222" spans="4:9" x14ac:dyDescent="0.25">
      <c r="D222" t="str">
        <f t="shared" si="22"/>
        <v/>
      </c>
      <c r="E222" s="15" t="str">
        <f t="shared" si="23"/>
        <v/>
      </c>
      <c r="F222" s="15" t="str">
        <f t="shared" si="18"/>
        <v/>
      </c>
      <c r="G222" s="15" t="str">
        <f t="shared" si="19"/>
        <v/>
      </c>
      <c r="H222" s="15" t="str">
        <f t="shared" si="20"/>
        <v/>
      </c>
      <c r="I222" s="15" t="str">
        <f t="shared" si="21"/>
        <v/>
      </c>
    </row>
    <row r="223" spans="4:9" x14ac:dyDescent="0.25">
      <c r="D223" t="str">
        <f t="shared" si="22"/>
        <v/>
      </c>
      <c r="E223" s="15" t="str">
        <f t="shared" si="23"/>
        <v/>
      </c>
      <c r="F223" s="15" t="str">
        <f t="shared" si="18"/>
        <v/>
      </c>
      <c r="G223" s="15" t="str">
        <f t="shared" si="19"/>
        <v/>
      </c>
      <c r="H223" s="15" t="str">
        <f t="shared" si="20"/>
        <v/>
      </c>
      <c r="I223" s="15" t="str">
        <f t="shared" si="21"/>
        <v/>
      </c>
    </row>
    <row r="224" spans="4:9" x14ac:dyDescent="0.25">
      <c r="D224" t="str">
        <f t="shared" si="22"/>
        <v/>
      </c>
      <c r="E224" s="15" t="str">
        <f t="shared" si="23"/>
        <v/>
      </c>
      <c r="F224" s="15" t="str">
        <f t="shared" si="18"/>
        <v/>
      </c>
      <c r="G224" s="15" t="str">
        <f t="shared" si="19"/>
        <v/>
      </c>
      <c r="H224" s="15" t="str">
        <f t="shared" si="20"/>
        <v/>
      </c>
      <c r="I224" s="15" t="str">
        <f t="shared" si="21"/>
        <v/>
      </c>
    </row>
    <row r="225" spans="4:9" x14ac:dyDescent="0.25">
      <c r="D225" t="str">
        <f t="shared" si="22"/>
        <v/>
      </c>
      <c r="E225" s="15" t="str">
        <f t="shared" si="23"/>
        <v/>
      </c>
      <c r="F225" s="15" t="str">
        <f t="shared" si="18"/>
        <v/>
      </c>
      <c r="G225" s="15" t="str">
        <f t="shared" si="19"/>
        <v/>
      </c>
      <c r="H225" s="15" t="str">
        <f t="shared" si="20"/>
        <v/>
      </c>
      <c r="I225" s="15" t="str">
        <f t="shared" si="21"/>
        <v/>
      </c>
    </row>
    <row r="226" spans="4:9" x14ac:dyDescent="0.25">
      <c r="D226" t="str">
        <f t="shared" si="22"/>
        <v/>
      </c>
      <c r="E226" s="15" t="str">
        <f t="shared" si="23"/>
        <v/>
      </c>
      <c r="F226" s="15" t="str">
        <f t="shared" si="18"/>
        <v/>
      </c>
      <c r="G226" s="15" t="str">
        <f t="shared" si="19"/>
        <v/>
      </c>
      <c r="H226" s="15" t="str">
        <f t="shared" si="20"/>
        <v/>
      </c>
      <c r="I226" s="15" t="str">
        <f t="shared" si="21"/>
        <v/>
      </c>
    </row>
    <row r="227" spans="4:9" x14ac:dyDescent="0.25">
      <c r="D227" t="str">
        <f t="shared" si="22"/>
        <v/>
      </c>
      <c r="E227" s="15" t="str">
        <f t="shared" si="23"/>
        <v/>
      </c>
      <c r="F227" s="15" t="str">
        <f t="shared" si="18"/>
        <v/>
      </c>
      <c r="G227" s="15" t="str">
        <f t="shared" si="19"/>
        <v/>
      </c>
      <c r="H227" s="15" t="str">
        <f t="shared" si="20"/>
        <v/>
      </c>
      <c r="I227" s="15" t="str">
        <f t="shared" si="21"/>
        <v/>
      </c>
    </row>
    <row r="228" spans="4:9" x14ac:dyDescent="0.25">
      <c r="D228" t="str">
        <f t="shared" si="22"/>
        <v/>
      </c>
      <c r="E228" s="15" t="str">
        <f t="shared" si="23"/>
        <v/>
      </c>
      <c r="F228" s="15" t="str">
        <f t="shared" si="18"/>
        <v/>
      </c>
      <c r="G228" s="15" t="str">
        <f t="shared" si="19"/>
        <v/>
      </c>
      <c r="H228" s="15" t="str">
        <f t="shared" si="20"/>
        <v/>
      </c>
      <c r="I228" s="15" t="str">
        <f t="shared" si="21"/>
        <v/>
      </c>
    </row>
    <row r="229" spans="4:9" x14ac:dyDescent="0.25">
      <c r="D229" t="str">
        <f t="shared" si="22"/>
        <v/>
      </c>
      <c r="E229" s="15" t="str">
        <f t="shared" si="23"/>
        <v/>
      </c>
      <c r="F229" s="15" t="str">
        <f t="shared" si="18"/>
        <v/>
      </c>
      <c r="G229" s="15" t="str">
        <f t="shared" si="19"/>
        <v/>
      </c>
      <c r="H229" s="15" t="str">
        <f t="shared" si="20"/>
        <v/>
      </c>
      <c r="I229" s="15" t="str">
        <f t="shared" si="21"/>
        <v/>
      </c>
    </row>
    <row r="230" spans="4:9" x14ac:dyDescent="0.25">
      <c r="D230" t="str">
        <f t="shared" si="22"/>
        <v/>
      </c>
      <c r="E230" s="15" t="str">
        <f t="shared" si="23"/>
        <v/>
      </c>
      <c r="F230" s="15" t="str">
        <f t="shared" si="18"/>
        <v/>
      </c>
      <c r="G230" s="15" t="str">
        <f t="shared" si="19"/>
        <v/>
      </c>
      <c r="H230" s="15" t="str">
        <f t="shared" si="20"/>
        <v/>
      </c>
      <c r="I230" s="15" t="str">
        <f t="shared" si="21"/>
        <v/>
      </c>
    </row>
    <row r="231" spans="4:9" x14ac:dyDescent="0.25">
      <c r="D231" t="str">
        <f t="shared" si="22"/>
        <v/>
      </c>
      <c r="E231" s="15" t="str">
        <f t="shared" si="23"/>
        <v/>
      </c>
      <c r="F231" s="15" t="str">
        <f t="shared" si="18"/>
        <v/>
      </c>
      <c r="G231" s="15" t="str">
        <f t="shared" si="19"/>
        <v/>
      </c>
      <c r="H231" s="15" t="str">
        <f t="shared" si="20"/>
        <v/>
      </c>
      <c r="I231" s="15" t="str">
        <f t="shared" si="21"/>
        <v/>
      </c>
    </row>
    <row r="232" spans="4:9" x14ac:dyDescent="0.25">
      <c r="D232" t="str">
        <f t="shared" si="22"/>
        <v/>
      </c>
      <c r="E232" s="15" t="str">
        <f t="shared" si="23"/>
        <v/>
      </c>
      <c r="F232" s="15" t="str">
        <f t="shared" si="18"/>
        <v/>
      </c>
      <c r="G232" s="15" t="str">
        <f t="shared" si="19"/>
        <v/>
      </c>
      <c r="H232" s="15" t="str">
        <f t="shared" si="20"/>
        <v/>
      </c>
      <c r="I232" s="15" t="str">
        <f t="shared" si="21"/>
        <v/>
      </c>
    </row>
    <row r="233" spans="4:9" x14ac:dyDescent="0.25">
      <c r="D233" t="str">
        <f t="shared" si="22"/>
        <v/>
      </c>
      <c r="E233" s="15" t="str">
        <f t="shared" si="23"/>
        <v/>
      </c>
      <c r="F233" s="15" t="str">
        <f t="shared" si="18"/>
        <v/>
      </c>
      <c r="G233" s="15" t="str">
        <f t="shared" si="19"/>
        <v/>
      </c>
      <c r="H233" s="15" t="str">
        <f t="shared" si="20"/>
        <v/>
      </c>
      <c r="I233" s="15" t="str">
        <f t="shared" si="21"/>
        <v/>
      </c>
    </row>
    <row r="234" spans="4:9" x14ac:dyDescent="0.25">
      <c r="D234" t="str">
        <f t="shared" si="22"/>
        <v/>
      </c>
      <c r="E234" s="15" t="str">
        <f t="shared" si="23"/>
        <v/>
      </c>
      <c r="F234" s="15" t="str">
        <f t="shared" si="18"/>
        <v/>
      </c>
      <c r="G234" s="15" t="str">
        <f t="shared" si="19"/>
        <v/>
      </c>
      <c r="H234" s="15" t="str">
        <f t="shared" si="20"/>
        <v/>
      </c>
      <c r="I234" s="15" t="str">
        <f t="shared" si="21"/>
        <v/>
      </c>
    </row>
    <row r="235" spans="4:9" x14ac:dyDescent="0.25">
      <c r="D235" t="str">
        <f t="shared" si="22"/>
        <v/>
      </c>
      <c r="E235" s="15" t="str">
        <f t="shared" si="23"/>
        <v/>
      </c>
      <c r="F235" s="15" t="str">
        <f t="shared" si="18"/>
        <v/>
      </c>
      <c r="G235" s="15" t="str">
        <f t="shared" si="19"/>
        <v/>
      </c>
      <c r="H235" s="15" t="str">
        <f t="shared" si="20"/>
        <v/>
      </c>
      <c r="I235" s="15" t="str">
        <f t="shared" si="21"/>
        <v/>
      </c>
    </row>
    <row r="236" spans="4:9" x14ac:dyDescent="0.25">
      <c r="D236" t="str">
        <f t="shared" si="22"/>
        <v/>
      </c>
      <c r="E236" s="15" t="str">
        <f t="shared" si="23"/>
        <v/>
      </c>
      <c r="F236" s="15" t="str">
        <f t="shared" si="18"/>
        <v/>
      </c>
      <c r="G236" s="15" t="str">
        <f t="shared" si="19"/>
        <v/>
      </c>
      <c r="H236" s="15" t="str">
        <f t="shared" si="20"/>
        <v/>
      </c>
      <c r="I236" s="15" t="str">
        <f t="shared" si="21"/>
        <v/>
      </c>
    </row>
    <row r="237" spans="4:9" x14ac:dyDescent="0.25">
      <c r="D237" t="str">
        <f t="shared" si="22"/>
        <v/>
      </c>
      <c r="E237" s="15" t="str">
        <f t="shared" si="23"/>
        <v/>
      </c>
      <c r="F237" s="15" t="str">
        <f t="shared" si="18"/>
        <v/>
      </c>
      <c r="G237" s="15" t="str">
        <f t="shared" si="19"/>
        <v/>
      </c>
      <c r="H237" s="15" t="str">
        <f t="shared" si="20"/>
        <v/>
      </c>
      <c r="I237" s="15" t="str">
        <f t="shared" si="21"/>
        <v/>
      </c>
    </row>
    <row r="238" spans="4:9" x14ac:dyDescent="0.25">
      <c r="D238" t="str">
        <f t="shared" si="22"/>
        <v/>
      </c>
      <c r="E238" s="15" t="str">
        <f t="shared" si="23"/>
        <v/>
      </c>
      <c r="F238" s="15" t="str">
        <f t="shared" si="18"/>
        <v/>
      </c>
      <c r="G238" s="15" t="str">
        <f t="shared" si="19"/>
        <v/>
      </c>
      <c r="H238" s="15" t="str">
        <f t="shared" si="20"/>
        <v/>
      </c>
      <c r="I238" s="15" t="str">
        <f t="shared" si="21"/>
        <v/>
      </c>
    </row>
    <row r="239" spans="4:9" x14ac:dyDescent="0.25">
      <c r="D239" t="str">
        <f t="shared" si="22"/>
        <v/>
      </c>
      <c r="E239" s="15" t="str">
        <f t="shared" si="23"/>
        <v/>
      </c>
      <c r="F239" s="15" t="str">
        <f t="shared" si="18"/>
        <v/>
      </c>
      <c r="G239" s="15" t="str">
        <f t="shared" si="19"/>
        <v/>
      </c>
      <c r="H239" s="15" t="str">
        <f t="shared" si="20"/>
        <v/>
      </c>
      <c r="I239" s="15" t="str">
        <f t="shared" si="21"/>
        <v/>
      </c>
    </row>
    <row r="240" spans="4:9" x14ac:dyDescent="0.25">
      <c r="D240" t="str">
        <f t="shared" si="22"/>
        <v/>
      </c>
      <c r="E240" s="15" t="str">
        <f t="shared" si="23"/>
        <v/>
      </c>
      <c r="F240" s="15" t="str">
        <f t="shared" si="18"/>
        <v/>
      </c>
      <c r="G240" s="15" t="str">
        <f t="shared" si="19"/>
        <v/>
      </c>
      <c r="H240" s="15" t="str">
        <f t="shared" si="20"/>
        <v/>
      </c>
      <c r="I240" s="15" t="str">
        <f t="shared" si="21"/>
        <v/>
      </c>
    </row>
    <row r="241" spans="4:9" x14ac:dyDescent="0.25">
      <c r="D241" t="str">
        <f t="shared" si="22"/>
        <v/>
      </c>
      <c r="E241" s="15" t="str">
        <f t="shared" si="23"/>
        <v/>
      </c>
      <c r="F241" s="15" t="str">
        <f t="shared" si="18"/>
        <v/>
      </c>
      <c r="G241" s="15" t="str">
        <f t="shared" si="19"/>
        <v/>
      </c>
      <c r="H241" s="15" t="str">
        <f t="shared" si="20"/>
        <v/>
      </c>
      <c r="I241" s="15" t="str">
        <f t="shared" si="21"/>
        <v/>
      </c>
    </row>
    <row r="242" spans="4:9" x14ac:dyDescent="0.25">
      <c r="D242" t="str">
        <f t="shared" si="22"/>
        <v/>
      </c>
      <c r="E242" s="15" t="str">
        <f t="shared" si="23"/>
        <v/>
      </c>
      <c r="F242" s="15" t="str">
        <f t="shared" si="18"/>
        <v/>
      </c>
      <c r="G242" s="15" t="str">
        <f t="shared" si="19"/>
        <v/>
      </c>
      <c r="H242" s="15" t="str">
        <f t="shared" si="20"/>
        <v/>
      </c>
      <c r="I242" s="15" t="str">
        <f t="shared" si="21"/>
        <v/>
      </c>
    </row>
    <row r="243" spans="4:9" x14ac:dyDescent="0.25">
      <c r="D243" t="str">
        <f t="shared" si="22"/>
        <v/>
      </c>
      <c r="E243" s="15" t="str">
        <f t="shared" si="23"/>
        <v/>
      </c>
      <c r="F243" s="15" t="str">
        <f t="shared" si="18"/>
        <v/>
      </c>
      <c r="G243" s="15" t="str">
        <f t="shared" si="19"/>
        <v/>
      </c>
      <c r="H243" s="15" t="str">
        <f t="shared" si="20"/>
        <v/>
      </c>
      <c r="I243" s="15" t="str">
        <f t="shared" si="21"/>
        <v/>
      </c>
    </row>
    <row r="244" spans="4:9" x14ac:dyDescent="0.25">
      <c r="D244" t="str">
        <f t="shared" si="22"/>
        <v/>
      </c>
      <c r="E244" s="15" t="str">
        <f t="shared" si="23"/>
        <v/>
      </c>
      <c r="F244" s="15" t="str">
        <f t="shared" si="18"/>
        <v/>
      </c>
      <c r="G244" s="15" t="str">
        <f t="shared" si="19"/>
        <v/>
      </c>
      <c r="H244" s="15" t="str">
        <f t="shared" si="20"/>
        <v/>
      </c>
      <c r="I244" s="15" t="str">
        <f t="shared" si="21"/>
        <v/>
      </c>
    </row>
    <row r="245" spans="4:9" x14ac:dyDescent="0.25">
      <c r="D245" t="str">
        <f t="shared" si="22"/>
        <v/>
      </c>
      <c r="E245" s="15" t="str">
        <f t="shared" si="23"/>
        <v/>
      </c>
      <c r="F245" s="15" t="str">
        <f t="shared" si="18"/>
        <v/>
      </c>
      <c r="G245" s="15" t="str">
        <f t="shared" si="19"/>
        <v/>
      </c>
      <c r="H245" s="15" t="str">
        <f t="shared" si="20"/>
        <v/>
      </c>
      <c r="I245" s="15" t="str">
        <f t="shared" si="21"/>
        <v/>
      </c>
    </row>
    <row r="246" spans="4:9" x14ac:dyDescent="0.25">
      <c r="D246" t="str">
        <f t="shared" si="22"/>
        <v/>
      </c>
      <c r="E246" s="15" t="str">
        <f t="shared" si="23"/>
        <v/>
      </c>
      <c r="F246" s="15" t="str">
        <f t="shared" si="18"/>
        <v/>
      </c>
      <c r="G246" s="15" t="str">
        <f t="shared" si="19"/>
        <v/>
      </c>
      <c r="H246" s="15" t="str">
        <f t="shared" si="20"/>
        <v/>
      </c>
      <c r="I246" s="15" t="str">
        <f t="shared" si="21"/>
        <v/>
      </c>
    </row>
    <row r="247" spans="4:9" x14ac:dyDescent="0.25">
      <c r="D247" t="str">
        <f t="shared" si="22"/>
        <v/>
      </c>
      <c r="E247" s="15" t="str">
        <f t="shared" si="23"/>
        <v/>
      </c>
      <c r="F247" s="15" t="str">
        <f t="shared" si="18"/>
        <v/>
      </c>
      <c r="G247" s="15" t="str">
        <f t="shared" si="19"/>
        <v/>
      </c>
      <c r="H247" s="15" t="str">
        <f t="shared" si="20"/>
        <v/>
      </c>
      <c r="I247" s="15" t="str">
        <f t="shared" si="21"/>
        <v/>
      </c>
    </row>
    <row r="248" spans="4:9" x14ac:dyDescent="0.25">
      <c r="D248" t="str">
        <f t="shared" si="22"/>
        <v/>
      </c>
      <c r="E248" s="15"/>
      <c r="F248" s="15"/>
      <c r="G248" s="15"/>
      <c r="H248" s="15"/>
      <c r="I248" s="15"/>
    </row>
    <row r="249" spans="4:9" x14ac:dyDescent="0.25">
      <c r="D249" t="str">
        <f t="shared" si="22"/>
        <v/>
      </c>
      <c r="E249" s="15"/>
      <c r="F249" s="15"/>
      <c r="G249" s="15"/>
      <c r="H249" s="15"/>
      <c r="I249" s="15"/>
    </row>
    <row r="250" spans="4:9" x14ac:dyDescent="0.25">
      <c r="D250" t="str">
        <f t="shared" si="22"/>
        <v/>
      </c>
      <c r="E250" s="15"/>
      <c r="F250" s="15"/>
      <c r="G250" s="15"/>
      <c r="H250" s="15"/>
      <c r="I250" s="15"/>
    </row>
    <row r="251" spans="4:9" x14ac:dyDescent="0.25">
      <c r="D251" t="str">
        <f t="shared" si="22"/>
        <v/>
      </c>
      <c r="E251" s="15"/>
      <c r="F251" s="15"/>
      <c r="G251" s="15"/>
      <c r="H251" s="15"/>
      <c r="I251" s="15"/>
    </row>
    <row r="252" spans="4:9" x14ac:dyDescent="0.25">
      <c r="D252" t="str">
        <f t="shared" si="22"/>
        <v/>
      </c>
      <c r="E252" s="15"/>
      <c r="F252" s="15"/>
      <c r="G252" s="15"/>
      <c r="H252" s="15"/>
      <c r="I252" s="15"/>
    </row>
    <row r="253" spans="4:9" x14ac:dyDescent="0.25">
      <c r="D253" t="str">
        <f t="shared" si="22"/>
        <v/>
      </c>
      <c r="E253" s="15"/>
      <c r="F253" s="15"/>
      <c r="G253" s="15"/>
      <c r="H253" s="15"/>
      <c r="I253" s="15"/>
    </row>
    <row r="254" spans="4:9" x14ac:dyDescent="0.25">
      <c r="D254" t="str">
        <f t="shared" si="22"/>
        <v/>
      </c>
      <c r="E254" s="15"/>
      <c r="F254" s="15"/>
      <c r="G254" s="15"/>
      <c r="H254" s="15"/>
      <c r="I254" s="15"/>
    </row>
    <row r="255" spans="4:9" x14ac:dyDescent="0.25">
      <c r="D255" t="str">
        <f t="shared" si="22"/>
        <v/>
      </c>
      <c r="E255" s="15"/>
      <c r="F255" s="15"/>
      <c r="G255" s="15"/>
      <c r="H255" s="15"/>
      <c r="I255" s="15"/>
    </row>
    <row r="256" spans="4:9" x14ac:dyDescent="0.25">
      <c r="D256" t="str">
        <f t="shared" si="22"/>
        <v/>
      </c>
      <c r="E256" s="15"/>
      <c r="F256" s="15"/>
      <c r="G256" s="15"/>
      <c r="H256" s="15"/>
      <c r="I256" s="15"/>
    </row>
    <row r="257" spans="4:9" x14ac:dyDescent="0.25">
      <c r="D257" t="str">
        <f t="shared" si="22"/>
        <v/>
      </c>
      <c r="E257" s="15"/>
      <c r="F257" s="15"/>
      <c r="G257" s="15"/>
      <c r="H257" s="15"/>
      <c r="I257" s="15"/>
    </row>
    <row r="258" spans="4:9" x14ac:dyDescent="0.25">
      <c r="D258" t="str">
        <f t="shared" si="22"/>
        <v/>
      </c>
      <c r="E258" s="15"/>
      <c r="F258" s="15"/>
      <c r="G258" s="15"/>
      <c r="H258" s="15"/>
      <c r="I258" s="15"/>
    </row>
    <row r="259" spans="4:9" x14ac:dyDescent="0.25">
      <c r="D259" t="str">
        <f t="shared" si="22"/>
        <v/>
      </c>
      <c r="E259" s="15"/>
      <c r="F259" s="15"/>
      <c r="G259" s="15"/>
      <c r="H259" s="15"/>
      <c r="I259" s="15"/>
    </row>
    <row r="260" spans="4:9" x14ac:dyDescent="0.25">
      <c r="D260" t="str">
        <f t="shared" si="22"/>
        <v/>
      </c>
      <c r="E260" s="15"/>
      <c r="F260" s="15"/>
      <c r="G260" s="15"/>
      <c r="H260" s="15"/>
      <c r="I260" s="15"/>
    </row>
    <row r="261" spans="4:9" x14ac:dyDescent="0.25">
      <c r="D261" t="str">
        <f t="shared" si="22"/>
        <v/>
      </c>
      <c r="E261" s="15"/>
      <c r="F261" s="15"/>
      <c r="G261" s="15"/>
      <c r="H261" s="15"/>
      <c r="I261" s="15"/>
    </row>
    <row r="262" spans="4:9" x14ac:dyDescent="0.25">
      <c r="D262" t="str">
        <f t="shared" si="22"/>
        <v/>
      </c>
      <c r="E262" s="15"/>
      <c r="F262" s="15"/>
      <c r="G262" s="15"/>
      <c r="H262" s="15"/>
      <c r="I262" s="15"/>
    </row>
    <row r="263" spans="4:9" x14ac:dyDescent="0.25">
      <c r="D263" t="str">
        <f t="shared" si="22"/>
        <v/>
      </c>
      <c r="E263" s="15"/>
      <c r="F263" s="15"/>
      <c r="G263" s="15"/>
      <c r="H263" s="15"/>
      <c r="I263" s="15"/>
    </row>
    <row r="264" spans="4:9" x14ac:dyDescent="0.25">
      <c r="D264" t="str">
        <f t="shared" si="22"/>
        <v/>
      </c>
      <c r="E264" s="15"/>
      <c r="F264" s="15"/>
      <c r="G264" s="15"/>
      <c r="H264" s="15"/>
      <c r="I264" s="15"/>
    </row>
    <row r="265" spans="4:9" x14ac:dyDescent="0.25">
      <c r="D265" t="str">
        <f t="shared" si="22"/>
        <v/>
      </c>
      <c r="E265" s="15"/>
      <c r="F265" s="15"/>
      <c r="G265" s="15"/>
      <c r="H265" s="15"/>
      <c r="I265" s="15"/>
    </row>
    <row r="266" spans="4:9" x14ac:dyDescent="0.25">
      <c r="D266" t="str">
        <f t="shared" ref="D266:D274" si="24">IF(D265&lt;$E$3,D265+1,"")</f>
        <v/>
      </c>
      <c r="E266" s="15"/>
      <c r="F266" s="15"/>
      <c r="G266" s="15"/>
      <c r="H266" s="15"/>
      <c r="I266" s="15"/>
    </row>
    <row r="267" spans="4:9" x14ac:dyDescent="0.25">
      <c r="D267" t="str">
        <f t="shared" si="24"/>
        <v/>
      </c>
      <c r="E267" s="15"/>
      <c r="F267" s="15"/>
      <c r="G267" s="15"/>
      <c r="H267" s="15"/>
      <c r="I267" s="15"/>
    </row>
    <row r="268" spans="4:9" x14ac:dyDescent="0.25">
      <c r="D268" t="str">
        <f t="shared" si="24"/>
        <v/>
      </c>
      <c r="E268" s="15"/>
      <c r="F268" s="15"/>
      <c r="G268" s="15"/>
      <c r="H268" s="15"/>
      <c r="I268" s="15"/>
    </row>
    <row r="269" spans="4:9" x14ac:dyDescent="0.25">
      <c r="D269" t="str">
        <f t="shared" si="24"/>
        <v/>
      </c>
      <c r="E269" s="15"/>
      <c r="F269" s="15"/>
      <c r="G269" s="15"/>
      <c r="H269" s="15"/>
      <c r="I269" s="15"/>
    </row>
    <row r="270" spans="4:9" x14ac:dyDescent="0.25">
      <c r="D270" t="str">
        <f t="shared" si="24"/>
        <v/>
      </c>
      <c r="E270" s="15"/>
      <c r="F270" s="15"/>
      <c r="G270" s="15"/>
      <c r="H270" s="15"/>
      <c r="I270" s="15"/>
    </row>
    <row r="271" spans="4:9" x14ac:dyDescent="0.25">
      <c r="D271" t="str">
        <f t="shared" si="24"/>
        <v/>
      </c>
      <c r="E271" s="15"/>
      <c r="F271" s="15"/>
      <c r="G271" s="15"/>
      <c r="H271" s="15"/>
      <c r="I271" s="15"/>
    </row>
    <row r="272" spans="4:9" x14ac:dyDescent="0.25">
      <c r="D272" t="str">
        <f t="shared" si="24"/>
        <v/>
      </c>
      <c r="E272" s="15"/>
      <c r="F272" s="15"/>
      <c r="G272" s="15"/>
      <c r="H272" s="15"/>
      <c r="I272" s="15"/>
    </row>
    <row r="273" spans="4:9" x14ac:dyDescent="0.25">
      <c r="D273" t="str">
        <f t="shared" si="24"/>
        <v/>
      </c>
      <c r="E273" s="15"/>
      <c r="F273" s="15"/>
      <c r="G273" s="15"/>
      <c r="H273" s="15"/>
      <c r="I273" s="15"/>
    </row>
    <row r="274" spans="4:9" x14ac:dyDescent="0.25">
      <c r="D274" t="str">
        <f t="shared" si="24"/>
        <v/>
      </c>
      <c r="E274" s="15"/>
      <c r="F274" s="15"/>
      <c r="G274" s="15"/>
      <c r="H274" s="15"/>
      <c r="I274" s="15"/>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5:G13"/>
  <sheetViews>
    <sheetView workbookViewId="0">
      <selection activeCell="F11" sqref="F11"/>
    </sheetView>
  </sheetViews>
  <sheetFormatPr defaultRowHeight="15" x14ac:dyDescent="0.25"/>
  <cols>
    <col min="5" max="5" width="18.140625" bestFit="1" customWidth="1"/>
    <col min="6" max="6" width="12.5703125" bestFit="1" customWidth="1"/>
  </cols>
  <sheetData>
    <row r="5" spans="5:7" x14ac:dyDescent="0.25">
      <c r="E5" t="s">
        <v>18</v>
      </c>
      <c r="F5" s="12">
        <f>SUM('Q1 (i) Bank A'!G8:G247)</f>
        <v>4559746.7125387443</v>
      </c>
      <c r="G5" s="16" t="s">
        <v>37</v>
      </c>
    </row>
    <row r="6" spans="5:7" x14ac:dyDescent="0.25">
      <c r="E6" t="s">
        <v>38</v>
      </c>
      <c r="F6" s="12">
        <f>'Q1 (i) Bank A'!E4</f>
        <v>100000</v>
      </c>
      <c r="G6" s="16" t="s">
        <v>37</v>
      </c>
    </row>
    <row r="7" spans="5:7" x14ac:dyDescent="0.25">
      <c r="E7" s="24" t="s">
        <v>39</v>
      </c>
      <c r="F7" s="15">
        <f>SUM(F5:F6)</f>
        <v>4659746.7125387443</v>
      </c>
      <c r="G7" s="16"/>
    </row>
    <row r="9" spans="5:7" x14ac:dyDescent="0.25">
      <c r="E9" t="s">
        <v>19</v>
      </c>
      <c r="F9" s="12">
        <f>SUM('Q1 (ii) Bank B'!G8:G247)</f>
        <v>4368008.4362519588</v>
      </c>
      <c r="G9" s="16" t="s">
        <v>37</v>
      </c>
    </row>
    <row r="10" spans="5:7" x14ac:dyDescent="0.25">
      <c r="E10" t="s">
        <v>38</v>
      </c>
      <c r="F10" s="12">
        <f>'Q1 (ii) Bank B'!E4</f>
        <v>15000</v>
      </c>
      <c r="G10" s="16" t="s">
        <v>37</v>
      </c>
    </row>
    <row r="11" spans="5:7" x14ac:dyDescent="0.25">
      <c r="E11" s="24" t="s">
        <v>39</v>
      </c>
      <c r="F11" s="15">
        <f>F9+F10</f>
        <v>4383008.4362519588</v>
      </c>
      <c r="G11" s="16"/>
    </row>
    <row r="13" spans="5:7" x14ac:dyDescent="0.25">
      <c r="G13" s="16" t="s">
        <v>51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N274"/>
  <sheetViews>
    <sheetView workbookViewId="0">
      <selection activeCell="F1" sqref="F1"/>
    </sheetView>
  </sheetViews>
  <sheetFormatPr defaultRowHeight="15" x14ac:dyDescent="0.25"/>
  <cols>
    <col min="4" max="4" width="13" bestFit="1" customWidth="1"/>
    <col min="5" max="5" width="12.5703125" bestFit="1" customWidth="1"/>
    <col min="6" max="7" width="10.42578125" bestFit="1" customWidth="1"/>
    <col min="8" max="8" width="10.140625" bestFit="1" customWidth="1"/>
    <col min="9" max="9" width="23.5703125" bestFit="1" customWidth="1"/>
    <col min="10" max="10" width="13.5703125" bestFit="1" customWidth="1"/>
    <col min="11" max="11" width="24.42578125" bestFit="1" customWidth="1"/>
    <col min="12" max="12" width="12.5703125" bestFit="1" customWidth="1"/>
  </cols>
  <sheetData>
    <row r="2" spans="4:14" x14ac:dyDescent="0.25">
      <c r="D2" t="s">
        <v>6</v>
      </c>
      <c r="E2" s="12">
        <v>6000000</v>
      </c>
    </row>
    <row r="3" spans="4:14" x14ac:dyDescent="0.25">
      <c r="D3" t="s">
        <v>7</v>
      </c>
      <c r="E3">
        <v>240</v>
      </c>
      <c r="F3" t="s">
        <v>8</v>
      </c>
      <c r="J3" s="12"/>
    </row>
    <row r="4" spans="4:14" x14ac:dyDescent="0.25">
      <c r="D4" t="s">
        <v>9</v>
      </c>
      <c r="E4" s="12">
        <f>MIN(2%*E2,100000)</f>
        <v>100000</v>
      </c>
      <c r="I4" s="16"/>
      <c r="J4" s="17" t="str">
        <f>VLOOKUP(E3,D8:I274,6,FALSE)</f>
        <v/>
      </c>
      <c r="K4" s="16"/>
    </row>
    <row r="5" spans="4:14" x14ac:dyDescent="0.25">
      <c r="D5" s="13" t="s">
        <v>10</v>
      </c>
      <c r="E5" s="14">
        <f>ROUND('Q1 (ii) Bank B'!E5,0)</f>
        <v>57600</v>
      </c>
      <c r="F5" s="16"/>
      <c r="K5" t="s">
        <v>48</v>
      </c>
      <c r="L5">
        <v>0</v>
      </c>
    </row>
    <row r="6" spans="4:14" x14ac:dyDescent="0.25">
      <c r="D6" s="16"/>
      <c r="E6" s="16" t="s">
        <v>37</v>
      </c>
      <c r="F6" s="16" t="s">
        <v>34</v>
      </c>
      <c r="G6" s="16" t="s">
        <v>33</v>
      </c>
      <c r="H6" s="16" t="s">
        <v>34</v>
      </c>
      <c r="I6" s="16" t="s">
        <v>37</v>
      </c>
      <c r="K6" s="30" t="s">
        <v>47</v>
      </c>
      <c r="L6" s="30">
        <f>INDEX($D$8:$D$247,MATCH(L5,I8:I247,0))</f>
        <v>147</v>
      </c>
      <c r="M6" s="16" t="s">
        <v>54</v>
      </c>
      <c r="N6" t="s">
        <v>53</v>
      </c>
    </row>
    <row r="7" spans="4:14" x14ac:dyDescent="0.25">
      <c r="D7" t="s">
        <v>7</v>
      </c>
      <c r="E7" t="s">
        <v>14</v>
      </c>
      <c r="F7" t="s">
        <v>11</v>
      </c>
      <c r="G7" t="s">
        <v>12</v>
      </c>
      <c r="H7" t="s">
        <v>13</v>
      </c>
      <c r="I7" t="s">
        <v>15</v>
      </c>
    </row>
    <row r="8" spans="4:14" x14ac:dyDescent="0.25">
      <c r="D8">
        <v>1</v>
      </c>
      <c r="E8" s="15">
        <f>IF(D8="","",IF(I7&lt;=0,"",E2))</f>
        <v>6000000</v>
      </c>
      <c r="F8" s="15">
        <f>IF(OR(D8="",E8=""),"",MIN($E$5,E8+G8))</f>
        <v>57600</v>
      </c>
      <c r="G8" s="15">
        <f>IF(OR(D8="",E8=""),"",E8*'Q1 (i)'!I3)</f>
        <v>16800</v>
      </c>
      <c r="H8" s="15">
        <f>IF(OR(D8="",E8=""),"",F8-G8)</f>
        <v>40800</v>
      </c>
      <c r="I8" s="15">
        <f>IF(OR(D8="",E8=""),"",E8-H8)</f>
        <v>5959200</v>
      </c>
      <c r="K8" s="30" t="s">
        <v>49</v>
      </c>
      <c r="L8" s="31">
        <f>SUM(G8:G247)+E4</f>
        <v>2545463.5471182633</v>
      </c>
      <c r="M8" s="16" t="s">
        <v>54</v>
      </c>
      <c r="N8" t="s">
        <v>53</v>
      </c>
    </row>
    <row r="9" spans="4:14" x14ac:dyDescent="0.25">
      <c r="D9">
        <f>IF(D8&lt;$E$3,D8+1,"")</f>
        <v>2</v>
      </c>
      <c r="E9" s="15">
        <f>IF(D9="","",IF(I8&lt;=0,"",I8))</f>
        <v>5959200</v>
      </c>
      <c r="F9" s="15">
        <f t="shared" ref="F9:F72" si="0">IF(OR(D9="",E9=""),"",MIN($E$5,E9+G9))</f>
        <v>57600</v>
      </c>
      <c r="G9" s="15">
        <f>IF(OR(D9="",E9=""),"",E9*'Q1 (i)'!I4)</f>
        <v>16685.759999999998</v>
      </c>
      <c r="H9" s="15">
        <f t="shared" ref="H9:H72" si="1">IF(OR(D9="",E9=""),"",F9-G9)</f>
        <v>40914.240000000005</v>
      </c>
      <c r="I9" s="15">
        <f t="shared" ref="I9:I72" si="2">IF(OR(D9="",E9=""),"",E9-H9)</f>
        <v>5918285.7599999998</v>
      </c>
      <c r="L9" s="15"/>
    </row>
    <row r="10" spans="4:14" x14ac:dyDescent="0.25">
      <c r="D10">
        <f t="shared" ref="D10:D73" si="3">IF(D9&lt;$E$3,D9+1,"")</f>
        <v>3</v>
      </c>
      <c r="E10" s="15">
        <f t="shared" ref="E10:E73" si="4">IF(D10="","",IF(I9&lt;=0,"",I9))</f>
        <v>5918285.7599999998</v>
      </c>
      <c r="F10" s="15">
        <f t="shared" si="0"/>
        <v>57600</v>
      </c>
      <c r="G10" s="15">
        <f>IF(OR(D10="",E10=""),"",E10*'Q1 (i)'!I5)</f>
        <v>16571.200128</v>
      </c>
      <c r="H10" s="15">
        <f t="shared" si="1"/>
        <v>41028.799872000003</v>
      </c>
      <c r="I10" s="15">
        <f t="shared" si="2"/>
        <v>5877256.960128</v>
      </c>
    </row>
    <row r="11" spans="4:14" x14ac:dyDescent="0.25">
      <c r="D11">
        <f t="shared" si="3"/>
        <v>4</v>
      </c>
      <c r="E11" s="15">
        <f t="shared" si="4"/>
        <v>5877256.960128</v>
      </c>
      <c r="F11" s="15">
        <f t="shared" si="0"/>
        <v>57600</v>
      </c>
      <c r="G11" s="15">
        <f>IF(OR(D11="",E11=""),"",E11*'Q1 (i)'!I6)</f>
        <v>18219.496576396799</v>
      </c>
      <c r="H11" s="15">
        <f t="shared" si="1"/>
        <v>39380.503423603201</v>
      </c>
      <c r="I11" s="15">
        <f t="shared" si="2"/>
        <v>5837876.4567043968</v>
      </c>
    </row>
    <row r="12" spans="4:14" x14ac:dyDescent="0.25">
      <c r="D12">
        <f t="shared" si="3"/>
        <v>5</v>
      </c>
      <c r="E12" s="15">
        <f t="shared" si="4"/>
        <v>5837876.4567043968</v>
      </c>
      <c r="F12" s="15">
        <f t="shared" si="0"/>
        <v>57600</v>
      </c>
      <c r="G12" s="15">
        <f>IF(OR(D12="",E12=""),"",E12*'Q1 (i)'!I7)</f>
        <v>18097.417015783631</v>
      </c>
      <c r="H12" s="15">
        <f t="shared" si="1"/>
        <v>39502.582984216366</v>
      </c>
      <c r="I12" s="15">
        <f t="shared" si="2"/>
        <v>5798373.8737201802</v>
      </c>
    </row>
    <row r="13" spans="4:14" x14ac:dyDescent="0.25">
      <c r="D13">
        <f t="shared" si="3"/>
        <v>6</v>
      </c>
      <c r="E13" s="15">
        <f t="shared" si="4"/>
        <v>5798373.8737201802</v>
      </c>
      <c r="F13" s="15">
        <f t="shared" si="0"/>
        <v>57600</v>
      </c>
      <c r="G13" s="15">
        <f>IF(OR(D13="",E13=""),"",E13*'Q1 (i)'!I8)</f>
        <v>17974.959008532558</v>
      </c>
      <c r="H13" s="15">
        <f t="shared" si="1"/>
        <v>39625.040991467438</v>
      </c>
      <c r="I13" s="15">
        <f t="shared" si="2"/>
        <v>5758748.8327287128</v>
      </c>
    </row>
    <row r="14" spans="4:14" x14ac:dyDescent="0.25">
      <c r="D14">
        <f t="shared" si="3"/>
        <v>7</v>
      </c>
      <c r="E14" s="15">
        <f t="shared" si="4"/>
        <v>5758748.8327287128</v>
      </c>
      <c r="F14" s="15">
        <f t="shared" si="0"/>
        <v>57600</v>
      </c>
      <c r="G14" s="15">
        <f>IF(OR(D14="",E14=""),"",E14*'Q1 (i)'!I9)</f>
        <v>19579.746031277624</v>
      </c>
      <c r="H14" s="15">
        <f t="shared" si="1"/>
        <v>38020.253968722376</v>
      </c>
      <c r="I14" s="15">
        <f t="shared" si="2"/>
        <v>5720728.5787599906</v>
      </c>
    </row>
    <row r="15" spans="4:14" x14ac:dyDescent="0.25">
      <c r="D15">
        <f t="shared" si="3"/>
        <v>8</v>
      </c>
      <c r="E15" s="15">
        <f t="shared" si="4"/>
        <v>5720728.5787599906</v>
      </c>
      <c r="F15" s="15">
        <f t="shared" si="0"/>
        <v>57600</v>
      </c>
      <c r="G15" s="15">
        <f>IF(OR(D15="",E15=""),"",E15*'Q1 (i)'!I10)</f>
        <v>19450.477167783967</v>
      </c>
      <c r="H15" s="15">
        <f t="shared" si="1"/>
        <v>38149.522832216033</v>
      </c>
      <c r="I15" s="15">
        <f t="shared" si="2"/>
        <v>5682579.0559277749</v>
      </c>
    </row>
    <row r="16" spans="4:14" x14ac:dyDescent="0.25">
      <c r="D16">
        <f t="shared" si="3"/>
        <v>9</v>
      </c>
      <c r="E16" s="15">
        <f t="shared" si="4"/>
        <v>5682579.0559277749</v>
      </c>
      <c r="F16" s="15">
        <f t="shared" si="0"/>
        <v>57600</v>
      </c>
      <c r="G16" s="15">
        <f>IF(OR(D16="",E16=""),"",E16*'Q1 (i)'!I11)</f>
        <v>19320.768790154434</v>
      </c>
      <c r="H16" s="15">
        <f t="shared" si="1"/>
        <v>38279.231209845566</v>
      </c>
      <c r="I16" s="15">
        <f t="shared" si="2"/>
        <v>5644299.8247179296</v>
      </c>
    </row>
    <row r="17" spans="4:9" x14ac:dyDescent="0.25">
      <c r="D17">
        <f t="shared" si="3"/>
        <v>10</v>
      </c>
      <c r="E17" s="15">
        <f t="shared" si="4"/>
        <v>5644299.8247179296</v>
      </c>
      <c r="F17" s="15">
        <f t="shared" si="0"/>
        <v>57600</v>
      </c>
      <c r="G17" s="15">
        <f>IF(OR(D17="",E17=""),"",E17*'Q1 (i)'!I12)</f>
        <v>20319.479368984546</v>
      </c>
      <c r="H17" s="15">
        <f t="shared" si="1"/>
        <v>37280.520631015454</v>
      </c>
      <c r="I17" s="15">
        <f t="shared" si="2"/>
        <v>5607019.3040869143</v>
      </c>
    </row>
    <row r="18" spans="4:9" x14ac:dyDescent="0.25">
      <c r="D18">
        <f t="shared" si="3"/>
        <v>11</v>
      </c>
      <c r="E18" s="15">
        <f t="shared" si="4"/>
        <v>5607019.3040869143</v>
      </c>
      <c r="F18" s="15">
        <f t="shared" si="0"/>
        <v>57600</v>
      </c>
      <c r="G18" s="15">
        <f>IF(OR(D18="",E18=""),"",E18*'Q1 (i)'!I13)</f>
        <v>20185.269494712891</v>
      </c>
      <c r="H18" s="15">
        <f t="shared" si="1"/>
        <v>37414.730505287109</v>
      </c>
      <c r="I18" s="15">
        <f t="shared" si="2"/>
        <v>5569604.5735816276</v>
      </c>
    </row>
    <row r="19" spans="4:9" x14ac:dyDescent="0.25">
      <c r="D19">
        <f t="shared" si="3"/>
        <v>12</v>
      </c>
      <c r="E19" s="15">
        <f t="shared" si="4"/>
        <v>5569604.5735816276</v>
      </c>
      <c r="F19" s="15">
        <f t="shared" si="0"/>
        <v>57600</v>
      </c>
      <c r="G19" s="15">
        <f>IF(OR(D19="",E19=""),"",E19*'Q1 (i)'!I14)</f>
        <v>20050.57646489386</v>
      </c>
      <c r="H19" s="15">
        <f t="shared" si="1"/>
        <v>37549.423535106136</v>
      </c>
      <c r="I19" s="15">
        <f t="shared" si="2"/>
        <v>5532055.1500465218</v>
      </c>
    </row>
    <row r="20" spans="4:9" x14ac:dyDescent="0.25">
      <c r="D20">
        <f t="shared" si="3"/>
        <v>13</v>
      </c>
      <c r="E20" s="15">
        <f t="shared" si="4"/>
        <v>5532055.1500465218</v>
      </c>
      <c r="F20" s="15">
        <f t="shared" si="0"/>
        <v>57600</v>
      </c>
      <c r="G20" s="15">
        <f>IF(OR(D20="",E20=""),"",E20*'Q1 (i)'!I15)</f>
        <v>21021.809570176782</v>
      </c>
      <c r="H20" s="15">
        <f t="shared" si="1"/>
        <v>36578.190429823218</v>
      </c>
      <c r="I20" s="15">
        <f t="shared" si="2"/>
        <v>5495476.9596166983</v>
      </c>
    </row>
    <row r="21" spans="4:9" x14ac:dyDescent="0.25">
      <c r="D21">
        <f t="shared" si="3"/>
        <v>14</v>
      </c>
      <c r="E21" s="15">
        <f t="shared" si="4"/>
        <v>5495476.9596166983</v>
      </c>
      <c r="F21" s="15">
        <f t="shared" si="0"/>
        <v>57600</v>
      </c>
      <c r="G21" s="15">
        <f>IF(OR(D21="",E21=""),"",E21*'Q1 (i)'!I16)</f>
        <v>20882.812446543452</v>
      </c>
      <c r="H21" s="15">
        <f t="shared" si="1"/>
        <v>36717.187553456548</v>
      </c>
      <c r="I21" s="15">
        <f t="shared" si="2"/>
        <v>5458759.7720632413</v>
      </c>
    </row>
    <row r="22" spans="4:9" x14ac:dyDescent="0.25">
      <c r="D22">
        <f t="shared" si="3"/>
        <v>15</v>
      </c>
      <c r="E22" s="15">
        <f t="shared" si="4"/>
        <v>5458759.7720632413</v>
      </c>
      <c r="F22" s="15">
        <f t="shared" si="0"/>
        <v>57600</v>
      </c>
      <c r="G22" s="15">
        <f>IF(OR(D22="",E22=""),"",E22*'Q1 (i)'!I17)</f>
        <v>20743.287133840317</v>
      </c>
      <c r="H22" s="15">
        <f t="shared" si="1"/>
        <v>36856.71286615968</v>
      </c>
      <c r="I22" s="15">
        <f t="shared" si="2"/>
        <v>5421903.0591970813</v>
      </c>
    </row>
    <row r="23" spans="4:9" x14ac:dyDescent="0.25">
      <c r="D23">
        <f t="shared" si="3"/>
        <v>16</v>
      </c>
      <c r="E23" s="15">
        <f t="shared" si="4"/>
        <v>5421903.0591970813</v>
      </c>
      <c r="F23" s="15">
        <f t="shared" si="0"/>
        <v>57600</v>
      </c>
      <c r="G23" s="15">
        <f>IF(OR(D23="",E23=""),"",E23*'Q1 (i)'!I18)</f>
        <v>21687.612236788325</v>
      </c>
      <c r="H23" s="15">
        <f t="shared" si="1"/>
        <v>35912.387763211678</v>
      </c>
      <c r="I23" s="15">
        <f t="shared" si="2"/>
        <v>5385990.6714338697</v>
      </c>
    </row>
    <row r="24" spans="4:9" x14ac:dyDescent="0.25">
      <c r="D24">
        <f t="shared" si="3"/>
        <v>17</v>
      </c>
      <c r="E24" s="15">
        <f t="shared" si="4"/>
        <v>5385990.6714338697</v>
      </c>
      <c r="F24" s="15">
        <f t="shared" si="0"/>
        <v>57600</v>
      </c>
      <c r="G24" s="15">
        <f>IF(OR(D24="",E24=""),"",E24*'Q1 (i)'!I19)</f>
        <v>21543.962685735478</v>
      </c>
      <c r="H24" s="15">
        <f t="shared" si="1"/>
        <v>36056.037314264526</v>
      </c>
      <c r="I24" s="15">
        <f t="shared" si="2"/>
        <v>5349934.6341196056</v>
      </c>
    </row>
    <row r="25" spans="4:9" x14ac:dyDescent="0.25">
      <c r="D25">
        <f t="shared" si="3"/>
        <v>18</v>
      </c>
      <c r="E25" s="15">
        <f t="shared" si="4"/>
        <v>5349934.6341196056</v>
      </c>
      <c r="F25" s="15">
        <f t="shared" si="0"/>
        <v>57600</v>
      </c>
      <c r="G25" s="15">
        <f>IF(OR(D25="",E25=""),"",E25*'Q1 (i)'!I20)</f>
        <v>21399.738536478424</v>
      </c>
      <c r="H25" s="15">
        <f t="shared" si="1"/>
        <v>36200.261463521572</v>
      </c>
      <c r="I25" s="15">
        <f t="shared" si="2"/>
        <v>5313734.3726560837</v>
      </c>
    </row>
    <row r="26" spans="4:9" x14ac:dyDescent="0.25">
      <c r="D26">
        <f t="shared" si="3"/>
        <v>19</v>
      </c>
      <c r="E26" s="15">
        <f t="shared" si="4"/>
        <v>5313734.3726560837</v>
      </c>
      <c r="F26" s="15">
        <f t="shared" si="0"/>
        <v>57600</v>
      </c>
      <c r="G26" s="15">
        <f>IF(OR(D26="",E26=""),"",E26*'Q1 (i)'!I21)</f>
        <v>21786.310927889946</v>
      </c>
      <c r="H26" s="15">
        <f t="shared" si="1"/>
        <v>35813.68907211005</v>
      </c>
      <c r="I26" s="15">
        <f t="shared" si="2"/>
        <v>5277920.6835839739</v>
      </c>
    </row>
    <row r="27" spans="4:9" x14ac:dyDescent="0.25">
      <c r="D27">
        <f t="shared" si="3"/>
        <v>20</v>
      </c>
      <c r="E27" s="15">
        <f t="shared" si="4"/>
        <v>5277920.6835839739</v>
      </c>
      <c r="F27" s="15">
        <f t="shared" si="0"/>
        <v>57600</v>
      </c>
      <c r="G27" s="15">
        <f>IF(OR(D27="",E27=""),"",E27*'Q1 (i)'!I22)</f>
        <v>21639.474802694294</v>
      </c>
      <c r="H27" s="15">
        <f t="shared" si="1"/>
        <v>35960.525197305702</v>
      </c>
      <c r="I27" s="15">
        <f t="shared" si="2"/>
        <v>5241960.1583866682</v>
      </c>
    </row>
    <row r="28" spans="4:9" x14ac:dyDescent="0.25">
      <c r="D28">
        <f t="shared" si="3"/>
        <v>21</v>
      </c>
      <c r="E28" s="15">
        <f t="shared" si="4"/>
        <v>5241960.1583866682</v>
      </c>
      <c r="F28" s="15">
        <f t="shared" si="0"/>
        <v>57600</v>
      </c>
      <c r="G28" s="15">
        <f>IF(OR(D28="",E28=""),"",E28*'Q1 (i)'!I23)</f>
        <v>21492.03664938534</v>
      </c>
      <c r="H28" s="15">
        <f t="shared" si="1"/>
        <v>36107.963350614664</v>
      </c>
      <c r="I28" s="15">
        <f t="shared" si="2"/>
        <v>5205852.1950360537</v>
      </c>
    </row>
    <row r="29" spans="4:9" x14ac:dyDescent="0.25">
      <c r="D29">
        <f t="shared" si="3"/>
        <v>22</v>
      </c>
      <c r="E29" s="15">
        <f t="shared" si="4"/>
        <v>5205852.1950360537</v>
      </c>
      <c r="F29" s="15">
        <f t="shared" si="0"/>
        <v>57600</v>
      </c>
      <c r="G29" s="15">
        <f>IF(OR(D29="",E29=""),"",E29*'Q1 (i)'!I24)</f>
        <v>22385.164438655032</v>
      </c>
      <c r="H29" s="15">
        <f t="shared" si="1"/>
        <v>35214.835561344968</v>
      </c>
      <c r="I29" s="15">
        <f t="shared" si="2"/>
        <v>5170637.3594747083</v>
      </c>
    </row>
    <row r="30" spans="4:9" x14ac:dyDescent="0.25">
      <c r="D30">
        <f t="shared" si="3"/>
        <v>23</v>
      </c>
      <c r="E30" s="15">
        <f t="shared" si="4"/>
        <v>5170637.3594747083</v>
      </c>
      <c r="F30" s="15">
        <f t="shared" si="0"/>
        <v>57600</v>
      </c>
      <c r="G30" s="15">
        <f>IF(OR(D30="",E30=""),"",E30*'Q1 (i)'!I25)</f>
        <v>22233.740645741247</v>
      </c>
      <c r="H30" s="15">
        <f t="shared" si="1"/>
        <v>35366.259354258757</v>
      </c>
      <c r="I30" s="15">
        <f t="shared" si="2"/>
        <v>5135271.1001204494</v>
      </c>
    </row>
    <row r="31" spans="4:9" x14ac:dyDescent="0.25">
      <c r="D31">
        <f t="shared" si="3"/>
        <v>24</v>
      </c>
      <c r="E31" s="15">
        <f t="shared" si="4"/>
        <v>5135271.1001204494</v>
      </c>
      <c r="F31" s="15">
        <f t="shared" si="0"/>
        <v>57600</v>
      </c>
      <c r="G31" s="15">
        <f>IF(OR(D31="",E31=""),"",E31*'Q1 (i)'!I26)</f>
        <v>22081.665730517932</v>
      </c>
      <c r="H31" s="15">
        <f t="shared" si="1"/>
        <v>35518.334269482068</v>
      </c>
      <c r="I31" s="15">
        <f t="shared" si="2"/>
        <v>5099752.7658509677</v>
      </c>
    </row>
    <row r="32" spans="4:9" x14ac:dyDescent="0.25">
      <c r="D32">
        <f t="shared" si="3"/>
        <v>25</v>
      </c>
      <c r="E32" s="15">
        <f t="shared" si="4"/>
        <v>5099752.7658509677</v>
      </c>
      <c r="F32" s="15">
        <f t="shared" si="0"/>
        <v>57600</v>
      </c>
      <c r="G32" s="15">
        <f>IF(OR(D32="",E32=""),"",E32*'Q1 (i)'!I27)</f>
        <v>22948.887446329354</v>
      </c>
      <c r="H32" s="15">
        <f t="shared" si="1"/>
        <v>34651.112553670646</v>
      </c>
      <c r="I32" s="15">
        <f t="shared" si="2"/>
        <v>5065101.6532972967</v>
      </c>
    </row>
    <row r="33" spans="4:9" x14ac:dyDescent="0.25">
      <c r="D33">
        <f t="shared" si="3"/>
        <v>26</v>
      </c>
      <c r="E33" s="15">
        <f t="shared" si="4"/>
        <v>5065101.6532972967</v>
      </c>
      <c r="F33" s="15">
        <f t="shared" si="0"/>
        <v>57600</v>
      </c>
      <c r="G33" s="15">
        <f>IF(OR(D33="",E33=""),"",E33*'Q1 (i)'!I28)</f>
        <v>22792.957439837832</v>
      </c>
      <c r="H33" s="15">
        <f t="shared" si="1"/>
        <v>34807.042560162168</v>
      </c>
      <c r="I33" s="15">
        <f t="shared" si="2"/>
        <v>5030294.6107371347</v>
      </c>
    </row>
    <row r="34" spans="4:9" x14ac:dyDescent="0.25">
      <c r="D34">
        <f t="shared" si="3"/>
        <v>27</v>
      </c>
      <c r="E34" s="15">
        <f t="shared" si="4"/>
        <v>5030294.6107371347</v>
      </c>
      <c r="F34" s="15">
        <f t="shared" si="0"/>
        <v>57600</v>
      </c>
      <c r="G34" s="15">
        <f>IF(OR(D34="",E34=""),"",E34*'Q1 (i)'!I29)</f>
        <v>22636.325748317104</v>
      </c>
      <c r="H34" s="15">
        <f t="shared" si="1"/>
        <v>34963.674251682896</v>
      </c>
      <c r="I34" s="15">
        <f t="shared" si="2"/>
        <v>4995330.9364854516</v>
      </c>
    </row>
    <row r="35" spans="4:9" x14ac:dyDescent="0.25">
      <c r="D35">
        <f t="shared" si="3"/>
        <v>28</v>
      </c>
      <c r="E35" s="15">
        <f t="shared" si="4"/>
        <v>4995330.9364854516</v>
      </c>
      <c r="F35" s="15">
        <f t="shared" si="0"/>
        <v>57600</v>
      </c>
      <c r="G35" s="15">
        <f>IF(OR(D35="",E35=""),"",E35*'Q1 (i)'!I30)</f>
        <v>23478.055401481623</v>
      </c>
      <c r="H35" s="15">
        <f t="shared" si="1"/>
        <v>34121.944598518377</v>
      </c>
      <c r="I35" s="15">
        <f t="shared" si="2"/>
        <v>4961208.9918869333</v>
      </c>
    </row>
    <row r="36" spans="4:9" x14ac:dyDescent="0.25">
      <c r="D36">
        <f t="shared" si="3"/>
        <v>29</v>
      </c>
      <c r="E36" s="15">
        <f t="shared" si="4"/>
        <v>4961208.9918869333</v>
      </c>
      <c r="F36" s="15">
        <f t="shared" si="0"/>
        <v>57600</v>
      </c>
      <c r="G36" s="15">
        <f>IF(OR(D36="",E36=""),"",E36*'Q1 (i)'!I31)</f>
        <v>23317.682261868587</v>
      </c>
      <c r="H36" s="15">
        <f t="shared" si="1"/>
        <v>34282.317738131416</v>
      </c>
      <c r="I36" s="15">
        <f t="shared" si="2"/>
        <v>4926926.6741488017</v>
      </c>
    </row>
    <row r="37" spans="4:9" x14ac:dyDescent="0.25">
      <c r="D37">
        <f t="shared" si="3"/>
        <v>30</v>
      </c>
      <c r="E37" s="15">
        <f t="shared" si="4"/>
        <v>4926926.6741488017</v>
      </c>
      <c r="F37" s="15">
        <f t="shared" si="0"/>
        <v>57600</v>
      </c>
      <c r="G37" s="15">
        <f>IF(OR(D37="",E37=""),"",E37*'Q1 (i)'!I32)</f>
        <v>23156.555368499368</v>
      </c>
      <c r="H37" s="15">
        <f t="shared" si="1"/>
        <v>34443.444631500635</v>
      </c>
      <c r="I37" s="15">
        <f t="shared" si="2"/>
        <v>4892483.2295173015</v>
      </c>
    </row>
    <row r="38" spans="4:9" x14ac:dyDescent="0.25">
      <c r="D38">
        <f t="shared" si="3"/>
        <v>31</v>
      </c>
      <c r="E38" s="15">
        <f t="shared" si="4"/>
        <v>4892483.2295173015</v>
      </c>
      <c r="F38" s="15">
        <f t="shared" si="0"/>
        <v>57600</v>
      </c>
      <c r="G38" s="15">
        <f>IF(OR(D38="",E38=""),"",E38*'Q1 (i)'!I33)</f>
        <v>23483.919501683045</v>
      </c>
      <c r="H38" s="15">
        <f t="shared" si="1"/>
        <v>34116.080498316951</v>
      </c>
      <c r="I38" s="15">
        <f t="shared" si="2"/>
        <v>4858367.1490189843</v>
      </c>
    </row>
    <row r="39" spans="4:9" x14ac:dyDescent="0.25">
      <c r="D39">
        <f t="shared" si="3"/>
        <v>32</v>
      </c>
      <c r="E39" s="15">
        <f t="shared" si="4"/>
        <v>4858367.1490189843</v>
      </c>
      <c r="F39" s="15">
        <f t="shared" si="0"/>
        <v>57600</v>
      </c>
      <c r="G39" s="15">
        <f>IF(OR(D39="",E39=""),"",E39*'Q1 (i)'!I34)</f>
        <v>23320.162315291123</v>
      </c>
      <c r="H39" s="15">
        <f t="shared" si="1"/>
        <v>34279.83768470888</v>
      </c>
      <c r="I39" s="15">
        <f t="shared" si="2"/>
        <v>4824087.3113342756</v>
      </c>
    </row>
    <row r="40" spans="4:9" x14ac:dyDescent="0.25">
      <c r="D40">
        <f t="shared" si="3"/>
        <v>33</v>
      </c>
      <c r="E40" s="15">
        <f t="shared" si="4"/>
        <v>4824087.3113342756</v>
      </c>
      <c r="F40" s="15">
        <f t="shared" si="0"/>
        <v>57600</v>
      </c>
      <c r="G40" s="15">
        <f>IF(OR(D40="",E40=""),"",E40*'Q1 (i)'!I35)</f>
        <v>23155.619094404519</v>
      </c>
      <c r="H40" s="15">
        <f t="shared" si="1"/>
        <v>34444.380905595477</v>
      </c>
      <c r="I40" s="15">
        <f t="shared" si="2"/>
        <v>4789642.93042868</v>
      </c>
    </row>
    <row r="41" spans="4:9" x14ac:dyDescent="0.25">
      <c r="D41">
        <f t="shared" si="3"/>
        <v>34</v>
      </c>
      <c r="E41" s="15">
        <f t="shared" si="4"/>
        <v>4789642.93042868</v>
      </c>
      <c r="F41" s="15">
        <f t="shared" si="0"/>
        <v>57600</v>
      </c>
      <c r="G41" s="15">
        <f>IF(OR(D41="",E41=""),"",E41*'Q1 (i)'!I36)</f>
        <v>23948.214652143401</v>
      </c>
      <c r="H41" s="15">
        <f t="shared" si="1"/>
        <v>33651.785347856596</v>
      </c>
      <c r="I41" s="15">
        <f t="shared" si="2"/>
        <v>4755991.1450808235</v>
      </c>
    </row>
    <row r="42" spans="4:9" x14ac:dyDescent="0.25">
      <c r="D42">
        <f t="shared" si="3"/>
        <v>35</v>
      </c>
      <c r="E42" s="15">
        <f t="shared" si="4"/>
        <v>4755991.1450808235</v>
      </c>
      <c r="F42" s="15">
        <f t="shared" si="0"/>
        <v>57600</v>
      </c>
      <c r="G42" s="15">
        <f>IF(OR(D42="",E42=""),"",E42*'Q1 (i)'!I37)</f>
        <v>23779.955725404117</v>
      </c>
      <c r="H42" s="15">
        <f t="shared" si="1"/>
        <v>33820.044274595886</v>
      </c>
      <c r="I42" s="15">
        <f t="shared" si="2"/>
        <v>4722171.1008062279</v>
      </c>
    </row>
    <row r="43" spans="4:9" x14ac:dyDescent="0.25">
      <c r="D43">
        <f t="shared" si="3"/>
        <v>36</v>
      </c>
      <c r="E43" s="15">
        <f t="shared" si="4"/>
        <v>4722171.1008062279</v>
      </c>
      <c r="F43" s="15">
        <f t="shared" si="0"/>
        <v>57600</v>
      </c>
      <c r="G43" s="15">
        <f>IF(OR(D43="",E43=""),"",E43*'Q1 (i)'!I38)</f>
        <v>23610.85550403114</v>
      </c>
      <c r="H43" s="15">
        <f t="shared" si="1"/>
        <v>33989.14449596886</v>
      </c>
      <c r="I43" s="15">
        <f t="shared" si="2"/>
        <v>4688181.9563102592</v>
      </c>
    </row>
    <row r="44" spans="4:9" x14ac:dyDescent="0.25">
      <c r="D44">
        <f t="shared" si="3"/>
        <v>37</v>
      </c>
      <c r="E44" s="15">
        <f t="shared" si="4"/>
        <v>4688181.9563102592</v>
      </c>
      <c r="F44" s="15">
        <f t="shared" si="0"/>
        <v>57600</v>
      </c>
      <c r="G44" s="15">
        <f>IF(OR(D44="",E44=""),"",E44*'Q1 (i)'!I39)</f>
        <v>23909.727977182323</v>
      </c>
      <c r="H44" s="15">
        <f t="shared" si="1"/>
        <v>33690.272022817677</v>
      </c>
      <c r="I44" s="15">
        <f t="shared" si="2"/>
        <v>4654491.6842874419</v>
      </c>
    </row>
    <row r="45" spans="4:9" x14ac:dyDescent="0.25">
      <c r="D45">
        <f t="shared" si="3"/>
        <v>38</v>
      </c>
      <c r="E45" s="15">
        <f t="shared" si="4"/>
        <v>4654491.6842874419</v>
      </c>
      <c r="F45" s="15">
        <f t="shared" si="0"/>
        <v>57600</v>
      </c>
      <c r="G45" s="15">
        <f>IF(OR(D45="",E45=""),"",E45*'Q1 (i)'!I40)</f>
        <v>23737.907589865954</v>
      </c>
      <c r="H45" s="15">
        <f t="shared" si="1"/>
        <v>33862.09241013405</v>
      </c>
      <c r="I45" s="15">
        <f t="shared" si="2"/>
        <v>4620629.5918773077</v>
      </c>
    </row>
    <row r="46" spans="4:9" x14ac:dyDescent="0.25">
      <c r="D46">
        <f t="shared" si="3"/>
        <v>39</v>
      </c>
      <c r="E46" s="15">
        <f t="shared" si="4"/>
        <v>4620629.5918773077</v>
      </c>
      <c r="F46" s="15">
        <f t="shared" si="0"/>
        <v>57600</v>
      </c>
      <c r="G46" s="15">
        <f>IF(OR(D46="",E46=""),"",E46*'Q1 (i)'!I41)</f>
        <v>23565.21091857427</v>
      </c>
      <c r="H46" s="15">
        <f t="shared" si="1"/>
        <v>34034.789081425726</v>
      </c>
      <c r="I46" s="15">
        <f t="shared" si="2"/>
        <v>4586594.8027958823</v>
      </c>
    </row>
    <row r="47" spans="4:9" x14ac:dyDescent="0.25">
      <c r="D47">
        <f t="shared" si="3"/>
        <v>40</v>
      </c>
      <c r="E47" s="15">
        <f t="shared" si="4"/>
        <v>4586594.8027958823</v>
      </c>
      <c r="F47" s="15">
        <f t="shared" si="0"/>
        <v>57600</v>
      </c>
      <c r="G47" s="15">
        <f>IF(OR(D47="",E47=""),"",E47*'Q1 (i)'!I42)</f>
        <v>23850.292974538588</v>
      </c>
      <c r="H47" s="15">
        <f t="shared" si="1"/>
        <v>33749.707025461408</v>
      </c>
      <c r="I47" s="15">
        <f t="shared" si="2"/>
        <v>4552845.0957704205</v>
      </c>
    </row>
    <row r="48" spans="4:9" x14ac:dyDescent="0.25">
      <c r="D48">
        <f t="shared" si="3"/>
        <v>41</v>
      </c>
      <c r="E48" s="15">
        <f t="shared" si="4"/>
        <v>4552845.0957704205</v>
      </c>
      <c r="F48" s="15">
        <f t="shared" si="0"/>
        <v>57600</v>
      </c>
      <c r="G48" s="15">
        <f>IF(OR(D48="",E48=""),"",E48*'Q1 (i)'!I43)</f>
        <v>23674.794498006184</v>
      </c>
      <c r="H48" s="15">
        <f t="shared" si="1"/>
        <v>33925.205501993813</v>
      </c>
      <c r="I48" s="15">
        <f t="shared" si="2"/>
        <v>4518919.8902684264</v>
      </c>
    </row>
    <row r="49" spans="4:9" x14ac:dyDescent="0.25">
      <c r="D49">
        <f t="shared" si="3"/>
        <v>42</v>
      </c>
      <c r="E49" s="15">
        <f t="shared" si="4"/>
        <v>4518919.8902684264</v>
      </c>
      <c r="F49" s="15">
        <f t="shared" si="0"/>
        <v>57600</v>
      </c>
      <c r="G49" s="15">
        <f>IF(OR(D49="",E49=""),"",E49*'Q1 (i)'!I44)</f>
        <v>23498.383429395817</v>
      </c>
      <c r="H49" s="15">
        <f t="shared" si="1"/>
        <v>34101.616570604179</v>
      </c>
      <c r="I49" s="15">
        <f t="shared" si="2"/>
        <v>4484818.2736978224</v>
      </c>
    </row>
    <row r="50" spans="4:9" x14ac:dyDescent="0.25">
      <c r="D50">
        <f t="shared" si="3"/>
        <v>43</v>
      </c>
      <c r="E50" s="15">
        <f t="shared" si="4"/>
        <v>4484818.2736978224</v>
      </c>
      <c r="F50" s="15">
        <f t="shared" si="0"/>
        <v>57600</v>
      </c>
      <c r="G50" s="15">
        <f>IF(OR(D50="",E50=""),"",E50*'Q1 (i)'!I45)</f>
        <v>22872.573195858895</v>
      </c>
      <c r="H50" s="15">
        <f t="shared" si="1"/>
        <v>34727.426804141105</v>
      </c>
      <c r="I50" s="15">
        <f t="shared" si="2"/>
        <v>4450090.8468936812</v>
      </c>
    </row>
    <row r="51" spans="4:9" x14ac:dyDescent="0.25">
      <c r="D51">
        <f t="shared" si="3"/>
        <v>44</v>
      </c>
      <c r="E51" s="15">
        <f t="shared" si="4"/>
        <v>4450090.8468936812</v>
      </c>
      <c r="F51" s="15">
        <f t="shared" si="0"/>
        <v>57600</v>
      </c>
      <c r="G51" s="15">
        <f>IF(OR(D51="",E51=""),"",E51*'Q1 (i)'!I46)</f>
        <v>22695.463319157774</v>
      </c>
      <c r="H51" s="15">
        <f t="shared" si="1"/>
        <v>34904.536680842226</v>
      </c>
      <c r="I51" s="15">
        <f t="shared" si="2"/>
        <v>4415186.3102128394</v>
      </c>
    </row>
    <row r="52" spans="4:9" x14ac:dyDescent="0.25">
      <c r="D52">
        <f t="shared" si="3"/>
        <v>45</v>
      </c>
      <c r="E52" s="15">
        <f t="shared" si="4"/>
        <v>4415186.3102128394</v>
      </c>
      <c r="F52" s="15">
        <f t="shared" si="0"/>
        <v>57600</v>
      </c>
      <c r="G52" s="15">
        <f>IF(OR(D52="",E52=""),"",E52*'Q1 (i)'!I47)</f>
        <v>22517.450182085482</v>
      </c>
      <c r="H52" s="15">
        <f t="shared" si="1"/>
        <v>35082.549817914522</v>
      </c>
      <c r="I52" s="15">
        <f t="shared" si="2"/>
        <v>4380103.7603949253</v>
      </c>
    </row>
    <row r="53" spans="4:9" x14ac:dyDescent="0.25">
      <c r="D53">
        <f t="shared" si="3"/>
        <v>46</v>
      </c>
      <c r="E53" s="15">
        <f t="shared" si="4"/>
        <v>4380103.7603949253</v>
      </c>
      <c r="F53" s="15">
        <f t="shared" si="0"/>
        <v>57600</v>
      </c>
      <c r="G53" s="15">
        <f>IF(OR(D53="",E53=""),"",E53*'Q1 (i)'!I48)</f>
        <v>23214.549930093104</v>
      </c>
      <c r="H53" s="15">
        <f t="shared" si="1"/>
        <v>34385.450069906896</v>
      </c>
      <c r="I53" s="15">
        <f t="shared" si="2"/>
        <v>4345718.3103250181</v>
      </c>
    </row>
    <row r="54" spans="4:9" x14ac:dyDescent="0.25">
      <c r="D54">
        <f t="shared" si="3"/>
        <v>47</v>
      </c>
      <c r="E54" s="15">
        <f t="shared" si="4"/>
        <v>4345718.3103250181</v>
      </c>
      <c r="F54" s="15">
        <f t="shared" si="0"/>
        <v>57600</v>
      </c>
      <c r="G54" s="15">
        <f>IF(OR(D54="",E54=""),"",E54*'Q1 (i)'!I49)</f>
        <v>23032.307044722595</v>
      </c>
      <c r="H54" s="15">
        <f t="shared" si="1"/>
        <v>34567.692955277409</v>
      </c>
      <c r="I54" s="15">
        <f t="shared" si="2"/>
        <v>4311150.6173697403</v>
      </c>
    </row>
    <row r="55" spans="4:9" x14ac:dyDescent="0.25">
      <c r="D55">
        <f t="shared" si="3"/>
        <v>48</v>
      </c>
      <c r="E55" s="15">
        <f t="shared" si="4"/>
        <v>4311150.6173697403</v>
      </c>
      <c r="F55" s="15">
        <f t="shared" si="0"/>
        <v>57600</v>
      </c>
      <c r="G55" s="15">
        <f>IF(OR(D55="",E55=""),"",E55*'Q1 (i)'!I50)</f>
        <v>22849.098272059622</v>
      </c>
      <c r="H55" s="15">
        <f t="shared" si="1"/>
        <v>34750.901727940378</v>
      </c>
      <c r="I55" s="15">
        <f t="shared" si="2"/>
        <v>4276399.7156418003</v>
      </c>
    </row>
    <row r="56" spans="4:9" x14ac:dyDescent="0.25">
      <c r="D56">
        <f t="shared" si="3"/>
        <v>49</v>
      </c>
      <c r="E56" s="15">
        <f t="shared" si="4"/>
        <v>4276399.7156418003</v>
      </c>
      <c r="F56" s="15">
        <f t="shared" si="0"/>
        <v>57600</v>
      </c>
      <c r="G56" s="15">
        <f>IF(OR(D56="",E56=""),"",E56*'Q1 (i)'!I51)</f>
        <v>23092.558464465725</v>
      </c>
      <c r="H56" s="15">
        <f t="shared" si="1"/>
        <v>34507.441535534279</v>
      </c>
      <c r="I56" s="15">
        <f t="shared" si="2"/>
        <v>4241892.274106266</v>
      </c>
    </row>
    <row r="57" spans="4:9" x14ac:dyDescent="0.25">
      <c r="D57">
        <f t="shared" si="3"/>
        <v>50</v>
      </c>
      <c r="E57" s="15">
        <f t="shared" si="4"/>
        <v>4241892.274106266</v>
      </c>
      <c r="F57" s="15">
        <f t="shared" si="0"/>
        <v>57600</v>
      </c>
      <c r="G57" s="15">
        <f>IF(OR(D57="",E57=""),"",E57*'Q1 (i)'!I52)</f>
        <v>22906.218280173838</v>
      </c>
      <c r="H57" s="15">
        <f t="shared" si="1"/>
        <v>34693.781719826162</v>
      </c>
      <c r="I57" s="15">
        <f t="shared" si="2"/>
        <v>4207198.4923864398</v>
      </c>
    </row>
    <row r="58" spans="4:9" x14ac:dyDescent="0.25">
      <c r="D58">
        <f t="shared" si="3"/>
        <v>51</v>
      </c>
      <c r="E58" s="15">
        <f t="shared" si="4"/>
        <v>4207198.4923864398</v>
      </c>
      <c r="F58" s="15">
        <f t="shared" si="0"/>
        <v>57600</v>
      </c>
      <c r="G58" s="15">
        <f>IF(OR(D58="",E58=""),"",E58*'Q1 (i)'!I53)</f>
        <v>22718.871858886778</v>
      </c>
      <c r="H58" s="15">
        <f t="shared" si="1"/>
        <v>34881.128141113222</v>
      </c>
      <c r="I58" s="15">
        <f t="shared" si="2"/>
        <v>4172317.3642453267</v>
      </c>
    </row>
    <row r="59" spans="4:9" x14ac:dyDescent="0.25">
      <c r="D59">
        <f t="shared" si="3"/>
        <v>52</v>
      </c>
      <c r="E59" s="15">
        <f t="shared" si="4"/>
        <v>4172317.3642453267</v>
      </c>
      <c r="F59" s="15">
        <f t="shared" si="0"/>
        <v>57600</v>
      </c>
      <c r="G59" s="15">
        <f>IF(OR(D59="",E59=""),"",E59*'Q1 (i)'!I54)</f>
        <v>24199.440712622894</v>
      </c>
      <c r="H59" s="15">
        <f t="shared" si="1"/>
        <v>33400.559287377109</v>
      </c>
      <c r="I59" s="15">
        <f t="shared" si="2"/>
        <v>4138916.8049579496</v>
      </c>
    </row>
    <row r="60" spans="4:9" x14ac:dyDescent="0.25">
      <c r="D60">
        <f t="shared" si="3"/>
        <v>53</v>
      </c>
      <c r="E60" s="15">
        <f t="shared" si="4"/>
        <v>4138916.8049579496</v>
      </c>
      <c r="F60" s="15">
        <f t="shared" si="0"/>
        <v>57600</v>
      </c>
      <c r="G60" s="15">
        <f>IF(OR(D60="",E60=""),"",E60*'Q1 (i)'!I55)</f>
        <v>24005.717468756106</v>
      </c>
      <c r="H60" s="15">
        <f t="shared" si="1"/>
        <v>33594.282531243894</v>
      </c>
      <c r="I60" s="15">
        <f t="shared" si="2"/>
        <v>4105322.5224267058</v>
      </c>
    </row>
    <row r="61" spans="4:9" x14ac:dyDescent="0.25">
      <c r="D61">
        <f t="shared" si="3"/>
        <v>54</v>
      </c>
      <c r="E61" s="15">
        <f t="shared" si="4"/>
        <v>4105322.5224267058</v>
      </c>
      <c r="F61" s="15">
        <f t="shared" si="0"/>
        <v>57600</v>
      </c>
      <c r="G61" s="15">
        <f>IF(OR(D61="",E61=""),"",E61*'Q1 (i)'!I56)</f>
        <v>23810.870630074893</v>
      </c>
      <c r="H61" s="15">
        <f t="shared" si="1"/>
        <v>33789.129369925111</v>
      </c>
      <c r="I61" s="15">
        <f t="shared" si="2"/>
        <v>4071533.3930567806</v>
      </c>
    </row>
    <row r="62" spans="4:9" x14ac:dyDescent="0.25">
      <c r="D62">
        <f t="shared" si="3"/>
        <v>55</v>
      </c>
      <c r="E62" s="15">
        <f t="shared" si="4"/>
        <v>4071533.3930567806</v>
      </c>
      <c r="F62" s="15">
        <f t="shared" si="0"/>
        <v>57600</v>
      </c>
      <c r="G62" s="15">
        <f>IF(OR(D62="",E62=""),"",E62*'Q1 (i)'!I57)</f>
        <v>26872.120394174752</v>
      </c>
      <c r="H62" s="15">
        <f t="shared" si="1"/>
        <v>30727.879605825248</v>
      </c>
      <c r="I62" s="15">
        <f t="shared" si="2"/>
        <v>4040805.5134509555</v>
      </c>
    </row>
    <row r="63" spans="4:9" x14ac:dyDescent="0.25">
      <c r="D63">
        <f t="shared" si="3"/>
        <v>56</v>
      </c>
      <c r="E63" s="15">
        <f t="shared" si="4"/>
        <v>4040805.5134509555</v>
      </c>
      <c r="F63" s="15">
        <f t="shared" si="0"/>
        <v>57600</v>
      </c>
      <c r="G63" s="15">
        <f>IF(OR(D63="",E63=""),"",E63*'Q1 (i)'!I58)</f>
        <v>26669.316388776308</v>
      </c>
      <c r="H63" s="15">
        <f t="shared" si="1"/>
        <v>30930.683611223692</v>
      </c>
      <c r="I63" s="15">
        <f t="shared" si="2"/>
        <v>4009874.829839732</v>
      </c>
    </row>
    <row r="64" spans="4:9" x14ac:dyDescent="0.25">
      <c r="D64">
        <f t="shared" si="3"/>
        <v>57</v>
      </c>
      <c r="E64" s="15">
        <f t="shared" si="4"/>
        <v>4009874.829839732</v>
      </c>
      <c r="F64" s="15">
        <f t="shared" si="0"/>
        <v>57600</v>
      </c>
      <c r="G64" s="15">
        <f>IF(OR(D64="",E64=""),"",E64*'Q1 (i)'!I59)</f>
        <v>26465.17387694223</v>
      </c>
      <c r="H64" s="15">
        <f t="shared" si="1"/>
        <v>31134.82612305777</v>
      </c>
      <c r="I64" s="15">
        <f t="shared" si="2"/>
        <v>3978740.0037166742</v>
      </c>
    </row>
    <row r="65" spans="4:9" x14ac:dyDescent="0.25">
      <c r="D65">
        <f t="shared" si="3"/>
        <v>58</v>
      </c>
      <c r="E65" s="15">
        <f t="shared" si="4"/>
        <v>3978740.0037166742</v>
      </c>
      <c r="F65" s="15">
        <f t="shared" si="0"/>
        <v>57600</v>
      </c>
      <c r="G65" s="15">
        <f>IF(OR(D65="",E65=""),"",E65*'Q1 (i)'!I60)</f>
        <v>29044.802027131722</v>
      </c>
      <c r="H65" s="15">
        <f t="shared" si="1"/>
        <v>28555.197972868278</v>
      </c>
      <c r="I65" s="15">
        <f t="shared" si="2"/>
        <v>3950184.8057438061</v>
      </c>
    </row>
    <row r="66" spans="4:9" x14ac:dyDescent="0.25">
      <c r="D66">
        <f t="shared" si="3"/>
        <v>59</v>
      </c>
      <c r="E66" s="15">
        <f t="shared" si="4"/>
        <v>3950184.8057438061</v>
      </c>
      <c r="F66" s="15">
        <f t="shared" si="0"/>
        <v>57600</v>
      </c>
      <c r="G66" s="15">
        <f>IF(OR(D66="",E66=""),"",E66*'Q1 (i)'!I61)</f>
        <v>28836.349081929784</v>
      </c>
      <c r="H66" s="15">
        <f t="shared" si="1"/>
        <v>28763.650918070216</v>
      </c>
      <c r="I66" s="15">
        <f t="shared" si="2"/>
        <v>3921421.1548257358</v>
      </c>
    </row>
    <row r="67" spans="4:9" x14ac:dyDescent="0.25">
      <c r="D67">
        <f t="shared" si="3"/>
        <v>60</v>
      </c>
      <c r="E67" s="15">
        <f t="shared" si="4"/>
        <v>3921421.1548257358</v>
      </c>
      <c r="F67" s="15">
        <f t="shared" si="0"/>
        <v>57600</v>
      </c>
      <c r="G67" s="15">
        <f>IF(OR(D67="",E67=""),"",E67*'Q1 (i)'!I62)</f>
        <v>28626.374430227872</v>
      </c>
      <c r="H67" s="15">
        <f t="shared" si="1"/>
        <v>28973.625569772128</v>
      </c>
      <c r="I67" s="15">
        <f t="shared" si="2"/>
        <v>3892447.5292559639</v>
      </c>
    </row>
    <row r="68" spans="4:9" x14ac:dyDescent="0.25">
      <c r="D68">
        <f t="shared" si="3"/>
        <v>61</v>
      </c>
      <c r="E68" s="15">
        <f t="shared" si="4"/>
        <v>3892447.5292559639</v>
      </c>
      <c r="F68" s="15">
        <f t="shared" si="0"/>
        <v>57600</v>
      </c>
      <c r="G68" s="15">
        <f>IF(OR(D68="",E68=""),"",E68*'Q1 (i)'!I63)</f>
        <v>28804.111716494135</v>
      </c>
      <c r="H68" s="15">
        <f t="shared" si="1"/>
        <v>28795.888283505865</v>
      </c>
      <c r="I68" s="15">
        <f t="shared" si="2"/>
        <v>3863651.6409724578</v>
      </c>
    </row>
    <row r="69" spans="4:9" x14ac:dyDescent="0.25">
      <c r="D69">
        <f t="shared" si="3"/>
        <v>62</v>
      </c>
      <c r="E69" s="15">
        <f t="shared" si="4"/>
        <v>3863651.6409724578</v>
      </c>
      <c r="F69" s="15">
        <f t="shared" si="0"/>
        <v>57600</v>
      </c>
      <c r="G69" s="15">
        <f>IF(OR(D69="",E69=""),"",E69*'Q1 (i)'!I64)</f>
        <v>28591.022143196191</v>
      </c>
      <c r="H69" s="15">
        <f t="shared" si="1"/>
        <v>29008.977856803809</v>
      </c>
      <c r="I69" s="15">
        <f t="shared" si="2"/>
        <v>3834642.6631156541</v>
      </c>
    </row>
    <row r="70" spans="4:9" x14ac:dyDescent="0.25">
      <c r="D70">
        <f t="shared" si="3"/>
        <v>63</v>
      </c>
      <c r="E70" s="15">
        <f t="shared" si="4"/>
        <v>3834642.6631156541</v>
      </c>
      <c r="F70" s="15">
        <f t="shared" si="0"/>
        <v>57600</v>
      </c>
      <c r="G70" s="15">
        <f>IF(OR(D70="",E70=""),"",E70*'Q1 (i)'!I65)</f>
        <v>28376.355707055842</v>
      </c>
      <c r="H70" s="15">
        <f t="shared" si="1"/>
        <v>29223.644292944158</v>
      </c>
      <c r="I70" s="15">
        <f t="shared" si="2"/>
        <v>3805419.01882271</v>
      </c>
    </row>
    <row r="71" spans="4:9" x14ac:dyDescent="0.25">
      <c r="D71">
        <f t="shared" si="3"/>
        <v>64</v>
      </c>
      <c r="E71" s="15">
        <f t="shared" si="4"/>
        <v>3805419.01882271</v>
      </c>
      <c r="F71" s="15">
        <f t="shared" si="0"/>
        <v>57600</v>
      </c>
      <c r="G71" s="15">
        <f>IF(OR(D71="",E71=""),"",E71*'Q1 (i)'!I66)</f>
        <v>27018.475033641243</v>
      </c>
      <c r="H71" s="15">
        <f t="shared" si="1"/>
        <v>30581.524966358757</v>
      </c>
      <c r="I71" s="15">
        <f t="shared" si="2"/>
        <v>3774837.4938563514</v>
      </c>
    </row>
    <row r="72" spans="4:9" x14ac:dyDescent="0.25">
      <c r="D72">
        <f t="shared" si="3"/>
        <v>65</v>
      </c>
      <c r="E72" s="15">
        <f t="shared" si="4"/>
        <v>3774837.4938563514</v>
      </c>
      <c r="F72" s="15">
        <f t="shared" si="0"/>
        <v>57600</v>
      </c>
      <c r="G72" s="15">
        <f>IF(OR(D72="",E72=""),"",E72*'Q1 (i)'!I67)</f>
        <v>26801.346206380094</v>
      </c>
      <c r="H72" s="15">
        <f t="shared" si="1"/>
        <v>30798.653793619906</v>
      </c>
      <c r="I72" s="15">
        <f t="shared" si="2"/>
        <v>3744038.8400627314</v>
      </c>
    </row>
    <row r="73" spans="4:9" x14ac:dyDescent="0.25">
      <c r="D73">
        <f t="shared" si="3"/>
        <v>66</v>
      </c>
      <c r="E73" s="15">
        <f t="shared" si="4"/>
        <v>3744038.8400627314</v>
      </c>
      <c r="F73" s="15">
        <f t="shared" ref="F73:F136" si="5">IF(OR(D73="",E73=""),"",MIN($E$5,E73+G73))</f>
        <v>57600</v>
      </c>
      <c r="G73" s="15">
        <f>IF(OR(D73="",E73=""),"",E73*'Q1 (i)'!I68)</f>
        <v>26582.675764445394</v>
      </c>
      <c r="H73" s="15">
        <f t="shared" ref="H73:H136" si="6">IF(OR(D73="",E73=""),"",F73-G73)</f>
        <v>31017.324235554606</v>
      </c>
      <c r="I73" s="15">
        <f t="shared" ref="I73:I136" si="7">IF(OR(D73="",E73=""),"",E73-H73)</f>
        <v>3713021.5158271766</v>
      </c>
    </row>
    <row r="74" spans="4:9" x14ac:dyDescent="0.25">
      <c r="D74">
        <f t="shared" ref="D74:D137" si="8">IF(D73&lt;$E$3,D73+1,"")</f>
        <v>67</v>
      </c>
      <c r="E74" s="15">
        <f t="shared" ref="E74:E137" si="9">IF(D74="","",IF(I73&lt;=0,"",I73))</f>
        <v>3713021.5158271766</v>
      </c>
      <c r="F74" s="15">
        <f t="shared" si="5"/>
        <v>57600</v>
      </c>
      <c r="G74" s="15">
        <f>IF(OR(D74="",E74=""),"",E74*'Q1 (i)'!I69)</f>
        <v>24877.244156042085</v>
      </c>
      <c r="H74" s="15">
        <f t="shared" si="6"/>
        <v>32722.755843957915</v>
      </c>
      <c r="I74" s="15">
        <f t="shared" si="7"/>
        <v>3680298.7599832187</v>
      </c>
    </row>
    <row r="75" spans="4:9" x14ac:dyDescent="0.25">
      <c r="D75">
        <f t="shared" si="8"/>
        <v>68</v>
      </c>
      <c r="E75" s="15">
        <f t="shared" si="9"/>
        <v>3680298.7599832187</v>
      </c>
      <c r="F75" s="15">
        <f t="shared" si="5"/>
        <v>57600</v>
      </c>
      <c r="G75" s="15">
        <f>IF(OR(D75="",E75=""),"",E75*'Q1 (i)'!I70)</f>
        <v>24658.001691887566</v>
      </c>
      <c r="H75" s="15">
        <f t="shared" si="6"/>
        <v>32941.998308112437</v>
      </c>
      <c r="I75" s="15">
        <f t="shared" si="7"/>
        <v>3647356.7616751064</v>
      </c>
    </row>
    <row r="76" spans="4:9" x14ac:dyDescent="0.25">
      <c r="D76">
        <f t="shared" si="8"/>
        <v>69</v>
      </c>
      <c r="E76" s="15">
        <f t="shared" si="9"/>
        <v>3647356.7616751064</v>
      </c>
      <c r="F76" s="15">
        <f t="shared" si="5"/>
        <v>57600</v>
      </c>
      <c r="G76" s="15">
        <f>IF(OR(D76="",E76=""),"",E76*'Q1 (i)'!I71)</f>
        <v>24437.290303223213</v>
      </c>
      <c r="H76" s="15">
        <f t="shared" si="6"/>
        <v>33162.709696776787</v>
      </c>
      <c r="I76" s="15">
        <f t="shared" si="7"/>
        <v>3614194.0519783297</v>
      </c>
    </row>
    <row r="77" spans="4:9" x14ac:dyDescent="0.25">
      <c r="D77">
        <f t="shared" si="8"/>
        <v>70</v>
      </c>
      <c r="E77" s="15">
        <f t="shared" si="9"/>
        <v>3614194.0519783297</v>
      </c>
      <c r="F77" s="15">
        <f t="shared" si="5"/>
        <v>57600</v>
      </c>
      <c r="G77" s="15">
        <f>IF(OR(D77="",E77=""),"",E77*'Q1 (i)'!I72)</f>
        <v>22046.583717067813</v>
      </c>
      <c r="H77" s="15">
        <f t="shared" si="6"/>
        <v>35553.416282932187</v>
      </c>
      <c r="I77" s="15">
        <f t="shared" si="7"/>
        <v>3578640.6356953974</v>
      </c>
    </row>
    <row r="78" spans="4:9" x14ac:dyDescent="0.25">
      <c r="D78">
        <f t="shared" si="8"/>
        <v>71</v>
      </c>
      <c r="E78" s="15">
        <f t="shared" si="9"/>
        <v>3578640.6356953974</v>
      </c>
      <c r="F78" s="15">
        <f t="shared" si="5"/>
        <v>57600</v>
      </c>
      <c r="G78" s="15">
        <f>IF(OR(D78="",E78=""),"",E78*'Q1 (i)'!I73)</f>
        <v>21829.707877741926</v>
      </c>
      <c r="H78" s="15">
        <f t="shared" si="6"/>
        <v>35770.292122258077</v>
      </c>
      <c r="I78" s="15">
        <f t="shared" si="7"/>
        <v>3542870.3435731395</v>
      </c>
    </row>
    <row r="79" spans="4:9" x14ac:dyDescent="0.25">
      <c r="D79">
        <f t="shared" si="8"/>
        <v>72</v>
      </c>
      <c r="E79" s="15">
        <f t="shared" si="9"/>
        <v>3542870.3435731395</v>
      </c>
      <c r="F79" s="15">
        <f t="shared" si="5"/>
        <v>57600</v>
      </c>
      <c r="G79" s="15">
        <f>IF(OR(D79="",E79=""),"",E79*'Q1 (i)'!I74)</f>
        <v>21611.509095796151</v>
      </c>
      <c r="H79" s="15">
        <f t="shared" si="6"/>
        <v>35988.490904203849</v>
      </c>
      <c r="I79" s="15">
        <f t="shared" si="7"/>
        <v>3506881.8526689354</v>
      </c>
    </row>
    <row r="80" spans="4:9" x14ac:dyDescent="0.25">
      <c r="D80">
        <f t="shared" si="8"/>
        <v>73</v>
      </c>
      <c r="E80" s="15">
        <f t="shared" si="9"/>
        <v>3506881.8526689354</v>
      </c>
      <c r="F80" s="15">
        <f t="shared" si="5"/>
        <v>57600</v>
      </c>
      <c r="G80" s="15">
        <f>IF(OR(D80="",E80=""),"",E80*'Q1 (i)'!I75)</f>
        <v>20339.914745479826</v>
      </c>
      <c r="H80" s="15">
        <f t="shared" si="6"/>
        <v>37260.085254520178</v>
      </c>
      <c r="I80" s="15">
        <f t="shared" si="7"/>
        <v>3469621.7674144153</v>
      </c>
    </row>
    <row r="81" spans="4:9" x14ac:dyDescent="0.25">
      <c r="D81">
        <f t="shared" si="8"/>
        <v>74</v>
      </c>
      <c r="E81" s="15">
        <f t="shared" si="9"/>
        <v>3469621.7674144153</v>
      </c>
      <c r="F81" s="15">
        <f t="shared" si="5"/>
        <v>57600</v>
      </c>
      <c r="G81" s="15">
        <f>IF(OR(D81="",E81=""),"",E81*'Q1 (i)'!I76)</f>
        <v>20123.806251003607</v>
      </c>
      <c r="H81" s="15">
        <f t="shared" si="6"/>
        <v>37476.193748996389</v>
      </c>
      <c r="I81" s="15">
        <f t="shared" si="7"/>
        <v>3432145.5736654187</v>
      </c>
    </row>
    <row r="82" spans="4:9" x14ac:dyDescent="0.25">
      <c r="D82">
        <f t="shared" si="8"/>
        <v>75</v>
      </c>
      <c r="E82" s="15">
        <f t="shared" si="9"/>
        <v>3432145.5736654187</v>
      </c>
      <c r="F82" s="15">
        <f t="shared" si="5"/>
        <v>57600</v>
      </c>
      <c r="G82" s="15">
        <f>IF(OR(D82="",E82=""),"",E82*'Q1 (i)'!I77)</f>
        <v>19906.444327259425</v>
      </c>
      <c r="H82" s="15">
        <f t="shared" si="6"/>
        <v>37693.555672740578</v>
      </c>
      <c r="I82" s="15">
        <f t="shared" si="7"/>
        <v>3394452.0179926781</v>
      </c>
    </row>
    <row r="83" spans="4:9" x14ac:dyDescent="0.25">
      <c r="D83">
        <f t="shared" si="8"/>
        <v>76</v>
      </c>
      <c r="E83" s="15">
        <f t="shared" si="9"/>
        <v>3394452.0179926781</v>
      </c>
      <c r="F83" s="15">
        <f t="shared" si="5"/>
        <v>57600</v>
      </c>
      <c r="G83" s="15">
        <f>IF(OR(D83="",E83=""),"",E83*'Q1 (i)'!I78)</f>
        <v>19348.376502558265</v>
      </c>
      <c r="H83" s="15">
        <f t="shared" si="6"/>
        <v>38251.623497441731</v>
      </c>
      <c r="I83" s="15">
        <f t="shared" si="7"/>
        <v>3356200.3944952362</v>
      </c>
    </row>
    <row r="84" spans="4:9" x14ac:dyDescent="0.25">
      <c r="D84">
        <f t="shared" si="8"/>
        <v>77</v>
      </c>
      <c r="E84" s="15">
        <f t="shared" si="9"/>
        <v>3356200.3944952362</v>
      </c>
      <c r="F84" s="15">
        <f t="shared" si="5"/>
        <v>57600</v>
      </c>
      <c r="G84" s="15">
        <f>IF(OR(D84="",E84=""),"",E84*'Q1 (i)'!I79)</f>
        <v>19130.342248622848</v>
      </c>
      <c r="H84" s="15">
        <f t="shared" si="6"/>
        <v>38469.657751377148</v>
      </c>
      <c r="I84" s="15">
        <f t="shared" si="7"/>
        <v>3317730.736743859</v>
      </c>
    </row>
    <row r="85" spans="4:9" x14ac:dyDescent="0.25">
      <c r="D85">
        <f t="shared" si="8"/>
        <v>78</v>
      </c>
      <c r="E85" s="15">
        <f t="shared" si="9"/>
        <v>3317730.736743859</v>
      </c>
      <c r="F85" s="15">
        <f t="shared" si="5"/>
        <v>57600</v>
      </c>
      <c r="G85" s="15">
        <f>IF(OR(D85="",E85=""),"",E85*'Q1 (i)'!I80)</f>
        <v>18911.065199439996</v>
      </c>
      <c r="H85" s="15">
        <f t="shared" si="6"/>
        <v>38688.934800560004</v>
      </c>
      <c r="I85" s="15">
        <f t="shared" si="7"/>
        <v>3279041.8019432989</v>
      </c>
    </row>
    <row r="86" spans="4:9" x14ac:dyDescent="0.25">
      <c r="D86">
        <f t="shared" si="8"/>
        <v>79</v>
      </c>
      <c r="E86" s="15">
        <f t="shared" si="9"/>
        <v>3279041.8019432989</v>
      </c>
      <c r="F86" s="15">
        <f t="shared" si="5"/>
        <v>57600</v>
      </c>
      <c r="G86" s="15">
        <f>IF(OR(D86="",E86=""),"",E86*'Q1 (i)'!I81)</f>
        <v>18034.729910688144</v>
      </c>
      <c r="H86" s="15">
        <f t="shared" si="6"/>
        <v>39565.27008931186</v>
      </c>
      <c r="I86" s="15">
        <f t="shared" si="7"/>
        <v>3239476.5318539869</v>
      </c>
    </row>
    <row r="87" spans="4:9" x14ac:dyDescent="0.25">
      <c r="D87">
        <f t="shared" si="8"/>
        <v>80</v>
      </c>
      <c r="E87" s="15">
        <f t="shared" si="9"/>
        <v>3239476.5318539869</v>
      </c>
      <c r="F87" s="15">
        <f t="shared" si="5"/>
        <v>57600</v>
      </c>
      <c r="G87" s="15">
        <f>IF(OR(D87="",E87=""),"",E87*'Q1 (i)'!I82)</f>
        <v>17817.120925196927</v>
      </c>
      <c r="H87" s="15">
        <f t="shared" si="6"/>
        <v>39782.879074803073</v>
      </c>
      <c r="I87" s="15">
        <f t="shared" si="7"/>
        <v>3199693.6527791838</v>
      </c>
    </row>
    <row r="88" spans="4:9" x14ac:dyDescent="0.25">
      <c r="D88">
        <f t="shared" si="8"/>
        <v>81</v>
      </c>
      <c r="E88" s="15">
        <f t="shared" si="9"/>
        <v>3199693.6527791838</v>
      </c>
      <c r="F88" s="15">
        <f t="shared" si="5"/>
        <v>57600</v>
      </c>
      <c r="G88" s="15">
        <f>IF(OR(D88="",E88=""),"",E88*'Q1 (i)'!I83)</f>
        <v>17598.315090285509</v>
      </c>
      <c r="H88" s="15">
        <f t="shared" si="6"/>
        <v>40001.684909714488</v>
      </c>
      <c r="I88" s="15">
        <f t="shared" si="7"/>
        <v>3159691.9678694694</v>
      </c>
    </row>
    <row r="89" spans="4:9" x14ac:dyDescent="0.25">
      <c r="D89">
        <f t="shared" si="8"/>
        <v>82</v>
      </c>
      <c r="E89" s="15">
        <f t="shared" si="9"/>
        <v>3159691.9678694694</v>
      </c>
      <c r="F89" s="15">
        <f t="shared" si="5"/>
        <v>57600</v>
      </c>
      <c r="G89" s="15">
        <f>IF(OR(D89="",E89=""),"",E89*'Q1 (i)'!I84)</f>
        <v>18326.213413642923</v>
      </c>
      <c r="H89" s="15">
        <f t="shared" si="6"/>
        <v>39273.786586357077</v>
      </c>
      <c r="I89" s="15">
        <f t="shared" si="7"/>
        <v>3120418.1812831121</v>
      </c>
    </row>
    <row r="90" spans="4:9" x14ac:dyDescent="0.25">
      <c r="D90">
        <f t="shared" si="8"/>
        <v>83</v>
      </c>
      <c r="E90" s="15">
        <f t="shared" si="9"/>
        <v>3120418.1812831121</v>
      </c>
      <c r="F90" s="15">
        <f t="shared" si="5"/>
        <v>57600</v>
      </c>
      <c r="G90" s="15">
        <f>IF(OR(D90="",E90=""),"",E90*'Q1 (i)'!I85)</f>
        <v>18098.42545144205</v>
      </c>
      <c r="H90" s="15">
        <f t="shared" si="6"/>
        <v>39501.574548557954</v>
      </c>
      <c r="I90" s="15">
        <f t="shared" si="7"/>
        <v>3080916.6067345543</v>
      </c>
    </row>
    <row r="91" spans="4:9" x14ac:dyDescent="0.25">
      <c r="D91">
        <f t="shared" si="8"/>
        <v>84</v>
      </c>
      <c r="E91" s="15">
        <f t="shared" si="9"/>
        <v>3080916.6067345543</v>
      </c>
      <c r="F91" s="15">
        <f t="shared" si="5"/>
        <v>57600</v>
      </c>
      <c r="G91" s="15">
        <f>IF(OR(D91="",E91=""),"",E91*'Q1 (i)'!I86)</f>
        <v>17869.316319060414</v>
      </c>
      <c r="H91" s="15">
        <f t="shared" si="6"/>
        <v>39730.68368093959</v>
      </c>
      <c r="I91" s="15">
        <f t="shared" si="7"/>
        <v>3041185.9230536148</v>
      </c>
    </row>
    <row r="92" spans="4:9" x14ac:dyDescent="0.25">
      <c r="D92">
        <f t="shared" si="8"/>
        <v>85</v>
      </c>
      <c r="E92" s="15">
        <f t="shared" si="9"/>
        <v>3041185.9230536148</v>
      </c>
      <c r="F92" s="15">
        <f t="shared" si="5"/>
        <v>57600</v>
      </c>
      <c r="G92" s="15">
        <f>IF(OR(D92="",E92=""),"",E92*'Q1 (i)'!I87)</f>
        <v>19159.471315237774</v>
      </c>
      <c r="H92" s="15">
        <f t="shared" si="6"/>
        <v>38440.528684762226</v>
      </c>
      <c r="I92" s="15">
        <f t="shared" si="7"/>
        <v>3002745.3943688525</v>
      </c>
    </row>
    <row r="93" spans="4:9" x14ac:dyDescent="0.25">
      <c r="D93">
        <f t="shared" si="8"/>
        <v>86</v>
      </c>
      <c r="E93" s="15">
        <f t="shared" si="9"/>
        <v>3002745.3943688525</v>
      </c>
      <c r="F93" s="15">
        <f t="shared" si="5"/>
        <v>57600</v>
      </c>
      <c r="G93" s="15">
        <f>IF(OR(D93="",E93=""),"",E93*'Q1 (i)'!I88)</f>
        <v>18917.295984523771</v>
      </c>
      <c r="H93" s="15">
        <f t="shared" si="6"/>
        <v>38682.704015476229</v>
      </c>
      <c r="I93" s="15">
        <f t="shared" si="7"/>
        <v>2964062.6903533763</v>
      </c>
    </row>
    <row r="94" spans="4:9" x14ac:dyDescent="0.25">
      <c r="D94">
        <f t="shared" si="8"/>
        <v>87</v>
      </c>
      <c r="E94" s="15">
        <f t="shared" si="9"/>
        <v>2964062.6903533763</v>
      </c>
      <c r="F94" s="15">
        <f t="shared" si="5"/>
        <v>57600</v>
      </c>
      <c r="G94" s="15">
        <f>IF(OR(D94="",E94=""),"",E94*'Q1 (i)'!I89)</f>
        <v>18673.59494922627</v>
      </c>
      <c r="H94" s="15">
        <f t="shared" si="6"/>
        <v>38926.405050773727</v>
      </c>
      <c r="I94" s="15">
        <f t="shared" si="7"/>
        <v>2925136.2853026027</v>
      </c>
    </row>
    <row r="95" spans="4:9" x14ac:dyDescent="0.25">
      <c r="D95">
        <f t="shared" si="8"/>
        <v>88</v>
      </c>
      <c r="E95" s="15">
        <f t="shared" si="9"/>
        <v>2925136.2853026027</v>
      </c>
      <c r="F95" s="15">
        <f t="shared" si="5"/>
        <v>57600</v>
      </c>
      <c r="G95" s="15">
        <f>IF(OR(D95="",E95=""),"",E95*'Q1 (i)'!I90)</f>
        <v>18720.872225936659</v>
      </c>
      <c r="H95" s="15">
        <f t="shared" si="6"/>
        <v>38879.127774063338</v>
      </c>
      <c r="I95" s="15">
        <f t="shared" si="7"/>
        <v>2886257.1575285392</v>
      </c>
    </row>
    <row r="96" spans="4:9" x14ac:dyDescent="0.25">
      <c r="D96">
        <f t="shared" si="8"/>
        <v>89</v>
      </c>
      <c r="E96" s="15">
        <f t="shared" si="9"/>
        <v>2886257.1575285392</v>
      </c>
      <c r="F96" s="15">
        <f t="shared" si="5"/>
        <v>57600</v>
      </c>
      <c r="G96" s="15">
        <f>IF(OR(D96="",E96=""),"",E96*'Q1 (i)'!I91)</f>
        <v>18472.045808182651</v>
      </c>
      <c r="H96" s="15">
        <f t="shared" si="6"/>
        <v>39127.954191817349</v>
      </c>
      <c r="I96" s="15">
        <f t="shared" si="7"/>
        <v>2847129.2033367218</v>
      </c>
    </row>
    <row r="97" spans="4:9" x14ac:dyDescent="0.25">
      <c r="D97">
        <f t="shared" si="8"/>
        <v>90</v>
      </c>
      <c r="E97" s="15">
        <f t="shared" si="9"/>
        <v>2847129.2033367218</v>
      </c>
      <c r="F97" s="15">
        <f t="shared" si="5"/>
        <v>57600</v>
      </c>
      <c r="G97" s="15">
        <f>IF(OR(D97="",E97=""),"",E97*'Q1 (i)'!I92)</f>
        <v>18221.626901355019</v>
      </c>
      <c r="H97" s="15">
        <f t="shared" si="6"/>
        <v>39378.373098644981</v>
      </c>
      <c r="I97" s="15">
        <f t="shared" si="7"/>
        <v>2807750.8302380769</v>
      </c>
    </row>
    <row r="98" spans="4:9" x14ac:dyDescent="0.25">
      <c r="D98">
        <f t="shared" si="8"/>
        <v>91</v>
      </c>
      <c r="E98" s="15">
        <f t="shared" si="9"/>
        <v>2807750.8302380769</v>
      </c>
      <c r="F98" s="15">
        <f t="shared" si="5"/>
        <v>57600</v>
      </c>
      <c r="G98" s="15">
        <f>IF(OR(D98="",E98=""),"",E98*'Q1 (i)'!I93)</f>
        <v>17408.055147476076</v>
      </c>
      <c r="H98" s="15">
        <f t="shared" si="6"/>
        <v>40191.944852523928</v>
      </c>
      <c r="I98" s="15">
        <f t="shared" si="7"/>
        <v>2767558.8853855529</v>
      </c>
    </row>
    <row r="99" spans="4:9" x14ac:dyDescent="0.25">
      <c r="D99">
        <f t="shared" si="8"/>
        <v>92</v>
      </c>
      <c r="E99" s="15">
        <f t="shared" si="9"/>
        <v>2767558.8853855529</v>
      </c>
      <c r="F99" s="15">
        <f t="shared" si="5"/>
        <v>57600</v>
      </c>
      <c r="G99" s="15">
        <f>IF(OR(D99="",E99=""),"",E99*'Q1 (i)'!I94)</f>
        <v>17158.865089390427</v>
      </c>
      <c r="H99" s="15">
        <f t="shared" si="6"/>
        <v>40441.134910609573</v>
      </c>
      <c r="I99" s="15">
        <f t="shared" si="7"/>
        <v>2727117.7504749433</v>
      </c>
    </row>
    <row r="100" spans="4:9" x14ac:dyDescent="0.25">
      <c r="D100">
        <f t="shared" si="8"/>
        <v>93</v>
      </c>
      <c r="E100" s="15">
        <f t="shared" si="9"/>
        <v>2727117.7504749433</v>
      </c>
      <c r="F100" s="15">
        <f t="shared" si="5"/>
        <v>57600</v>
      </c>
      <c r="G100" s="15">
        <f>IF(OR(D100="",E100=""),"",E100*'Q1 (i)'!I95)</f>
        <v>16908.130052944649</v>
      </c>
      <c r="H100" s="15">
        <f t="shared" si="6"/>
        <v>40691.869947055355</v>
      </c>
      <c r="I100" s="15">
        <f t="shared" si="7"/>
        <v>2686425.880527888</v>
      </c>
    </row>
    <row r="101" spans="4:9" x14ac:dyDescent="0.25">
      <c r="D101">
        <f t="shared" si="8"/>
        <v>94</v>
      </c>
      <c r="E101" s="15">
        <f t="shared" si="9"/>
        <v>2686425.880527888</v>
      </c>
      <c r="F101" s="15">
        <f t="shared" si="5"/>
        <v>57600</v>
      </c>
      <c r="G101" s="15">
        <f>IF(OR(D101="",E101=""),"",E101*'Q1 (i)'!I96)</f>
        <v>15581.27010706175</v>
      </c>
      <c r="H101" s="15">
        <f t="shared" si="6"/>
        <v>42018.729892938252</v>
      </c>
      <c r="I101" s="15">
        <f t="shared" si="7"/>
        <v>2644407.1506349496</v>
      </c>
    </row>
    <row r="102" spans="4:9" x14ac:dyDescent="0.25">
      <c r="D102">
        <f t="shared" si="8"/>
        <v>95</v>
      </c>
      <c r="E102" s="15">
        <f t="shared" si="9"/>
        <v>2644407.1506349496</v>
      </c>
      <c r="F102" s="15">
        <f t="shared" si="5"/>
        <v>57600</v>
      </c>
      <c r="G102" s="15">
        <f>IF(OR(D102="",E102=""),"",E102*'Q1 (i)'!I97)</f>
        <v>15337.561473682706</v>
      </c>
      <c r="H102" s="15">
        <f t="shared" si="6"/>
        <v>42262.438526317295</v>
      </c>
      <c r="I102" s="15">
        <f t="shared" si="7"/>
        <v>2602144.7121086321</v>
      </c>
    </row>
    <row r="103" spans="4:9" x14ac:dyDescent="0.25">
      <c r="D103">
        <f t="shared" si="8"/>
        <v>96</v>
      </c>
      <c r="E103" s="15">
        <f t="shared" si="9"/>
        <v>2602144.7121086321</v>
      </c>
      <c r="F103" s="15">
        <f t="shared" si="5"/>
        <v>57600</v>
      </c>
      <c r="G103" s="15">
        <f>IF(OR(D103="",E103=""),"",E103*'Q1 (i)'!I98)</f>
        <v>15092.439330230065</v>
      </c>
      <c r="H103" s="15">
        <f t="shared" si="6"/>
        <v>42507.560669769933</v>
      </c>
      <c r="I103" s="15">
        <f t="shared" si="7"/>
        <v>2559637.1514388621</v>
      </c>
    </row>
    <row r="104" spans="4:9" x14ac:dyDescent="0.25">
      <c r="D104">
        <f t="shared" si="8"/>
        <v>97</v>
      </c>
      <c r="E104" s="15">
        <f t="shared" si="9"/>
        <v>2559637.1514388621</v>
      </c>
      <c r="F104" s="15">
        <f t="shared" si="5"/>
        <v>57600</v>
      </c>
      <c r="G104" s="15">
        <f>IF(OR(D104="",E104=""),"",E104*'Q1 (i)'!I99)</f>
        <v>13566.07690262597</v>
      </c>
      <c r="H104" s="15">
        <f t="shared" si="6"/>
        <v>44033.923097374034</v>
      </c>
      <c r="I104" s="15">
        <f t="shared" si="7"/>
        <v>2515603.2283414882</v>
      </c>
    </row>
    <row r="105" spans="4:9" x14ac:dyDescent="0.25">
      <c r="D105">
        <f t="shared" si="8"/>
        <v>98</v>
      </c>
      <c r="E105" s="15">
        <f t="shared" si="9"/>
        <v>2515603.2283414882</v>
      </c>
      <c r="F105" s="15">
        <f t="shared" si="5"/>
        <v>57600</v>
      </c>
      <c r="G105" s="15">
        <f>IF(OR(D105="",E105=""),"",E105*'Q1 (i)'!I100)</f>
        <v>13332.697110209887</v>
      </c>
      <c r="H105" s="15">
        <f t="shared" si="6"/>
        <v>44267.302889790109</v>
      </c>
      <c r="I105" s="15">
        <f t="shared" si="7"/>
        <v>2471335.9254516982</v>
      </c>
    </row>
    <row r="106" spans="4:9" x14ac:dyDescent="0.25">
      <c r="D106">
        <f t="shared" si="8"/>
        <v>99</v>
      </c>
      <c r="E106" s="15">
        <f t="shared" si="9"/>
        <v>2471335.9254516982</v>
      </c>
      <c r="F106" s="15">
        <f t="shared" si="5"/>
        <v>57600</v>
      </c>
      <c r="G106" s="15">
        <f>IF(OR(D106="",E106=""),"",E106*'Q1 (i)'!I101)</f>
        <v>13098.080404894001</v>
      </c>
      <c r="H106" s="15">
        <f t="shared" si="6"/>
        <v>44501.919595105996</v>
      </c>
      <c r="I106" s="15">
        <f t="shared" si="7"/>
        <v>2426834.0058565922</v>
      </c>
    </row>
    <row r="107" spans="4:9" x14ac:dyDescent="0.25">
      <c r="D107">
        <f t="shared" si="8"/>
        <v>100</v>
      </c>
      <c r="E107" s="15">
        <f t="shared" si="9"/>
        <v>2426834.0058565922</v>
      </c>
      <c r="F107" s="15">
        <f t="shared" si="5"/>
        <v>57600</v>
      </c>
      <c r="G107" s="15">
        <f>IF(OR(D107="",E107=""),"",E107*'Q1 (i)'!I102)</f>
        <v>10192.702824597687</v>
      </c>
      <c r="H107" s="15">
        <f t="shared" si="6"/>
        <v>47407.297175402316</v>
      </c>
      <c r="I107" s="15">
        <f t="shared" si="7"/>
        <v>2379426.7086811899</v>
      </c>
    </row>
    <row r="108" spans="4:9" x14ac:dyDescent="0.25">
      <c r="D108">
        <f t="shared" si="8"/>
        <v>101</v>
      </c>
      <c r="E108" s="15">
        <f t="shared" si="9"/>
        <v>2379426.7086811899</v>
      </c>
      <c r="F108" s="15">
        <f t="shared" si="5"/>
        <v>57600</v>
      </c>
      <c r="G108" s="15">
        <f>IF(OR(D108="",E108=""),"",E108*'Q1 (i)'!I103)</f>
        <v>9993.5921764609975</v>
      </c>
      <c r="H108" s="15">
        <f t="shared" si="6"/>
        <v>47606.407823539004</v>
      </c>
      <c r="I108" s="15">
        <f t="shared" si="7"/>
        <v>2331820.300857651</v>
      </c>
    </row>
    <row r="109" spans="4:9" x14ac:dyDescent="0.25">
      <c r="D109">
        <f t="shared" si="8"/>
        <v>102</v>
      </c>
      <c r="E109" s="15">
        <f t="shared" si="9"/>
        <v>2331820.300857651</v>
      </c>
      <c r="F109" s="15">
        <f t="shared" si="5"/>
        <v>57600</v>
      </c>
      <c r="G109" s="15">
        <f>IF(OR(D109="",E109=""),"",E109*'Q1 (i)'!I104)</f>
        <v>9793.6452636021331</v>
      </c>
      <c r="H109" s="15">
        <f t="shared" si="6"/>
        <v>47806.354736397865</v>
      </c>
      <c r="I109" s="15">
        <f t="shared" si="7"/>
        <v>2284013.9461212531</v>
      </c>
    </row>
    <row r="110" spans="4:9" x14ac:dyDescent="0.25">
      <c r="D110">
        <f t="shared" si="8"/>
        <v>103</v>
      </c>
      <c r="E110" s="15">
        <f t="shared" si="9"/>
        <v>2284013.9461212531</v>
      </c>
      <c r="F110" s="15">
        <f t="shared" si="5"/>
        <v>57600</v>
      </c>
      <c r="G110" s="15">
        <f>IF(OR(D110="",E110=""),"",E110*'Q1 (i)'!I105)</f>
        <v>6395.2390491395081</v>
      </c>
      <c r="H110" s="15">
        <f t="shared" si="6"/>
        <v>51204.760950860495</v>
      </c>
      <c r="I110" s="15">
        <f t="shared" si="7"/>
        <v>2232809.1851703925</v>
      </c>
    </row>
    <row r="111" spans="4:9" x14ac:dyDescent="0.25">
      <c r="D111">
        <f t="shared" si="8"/>
        <v>104</v>
      </c>
      <c r="E111" s="15">
        <f t="shared" si="9"/>
        <v>2232809.1851703925</v>
      </c>
      <c r="F111" s="15">
        <f t="shared" si="5"/>
        <v>57600</v>
      </c>
      <c r="G111" s="15">
        <f>IF(OR(D111="",E111=""),"",E111*'Q1 (i)'!I106)</f>
        <v>6251.8657184770991</v>
      </c>
      <c r="H111" s="15">
        <f t="shared" si="6"/>
        <v>51348.1342815229</v>
      </c>
      <c r="I111" s="15">
        <f t="shared" si="7"/>
        <v>2181461.0508888694</v>
      </c>
    </row>
    <row r="112" spans="4:9" x14ac:dyDescent="0.25">
      <c r="D112">
        <f t="shared" si="8"/>
        <v>105</v>
      </c>
      <c r="E112" s="15">
        <f t="shared" si="9"/>
        <v>2181461.0508888694</v>
      </c>
      <c r="F112" s="15">
        <f t="shared" si="5"/>
        <v>57600</v>
      </c>
      <c r="G112" s="15">
        <f>IF(OR(D112="",E112=""),"",E112*'Q1 (i)'!I107)</f>
        <v>6108.0909424888341</v>
      </c>
      <c r="H112" s="15">
        <f t="shared" si="6"/>
        <v>51491.909057511162</v>
      </c>
      <c r="I112" s="15">
        <f t="shared" si="7"/>
        <v>2129969.1418313584</v>
      </c>
    </row>
    <row r="113" spans="4:9" x14ac:dyDescent="0.25">
      <c r="D113">
        <f t="shared" si="8"/>
        <v>106</v>
      </c>
      <c r="E113" s="15">
        <f t="shared" si="9"/>
        <v>2129969.1418313584</v>
      </c>
      <c r="F113" s="15">
        <f t="shared" si="5"/>
        <v>57600</v>
      </c>
      <c r="G113" s="15">
        <f>IF(OR(D113="",E113=""),"",E113*'Q1 (i)'!I108)</f>
        <v>3194.9537127470376</v>
      </c>
      <c r="H113" s="15">
        <f t="shared" si="6"/>
        <v>54405.046287252961</v>
      </c>
      <c r="I113" s="15">
        <f t="shared" si="7"/>
        <v>2075564.0955441054</v>
      </c>
    </row>
    <row r="114" spans="4:9" x14ac:dyDescent="0.25">
      <c r="D114">
        <f t="shared" si="8"/>
        <v>107</v>
      </c>
      <c r="E114" s="15">
        <f t="shared" si="9"/>
        <v>2075564.0955441054</v>
      </c>
      <c r="F114" s="15">
        <f t="shared" si="5"/>
        <v>57600</v>
      </c>
      <c r="G114" s="15">
        <f>IF(OR(D114="",E114=""),"",E114*'Q1 (i)'!I109)</f>
        <v>3113.3461433161583</v>
      </c>
      <c r="H114" s="15">
        <f t="shared" si="6"/>
        <v>54486.653856683843</v>
      </c>
      <c r="I114" s="15">
        <f t="shared" si="7"/>
        <v>2021077.4416874216</v>
      </c>
    </row>
    <row r="115" spans="4:9" x14ac:dyDescent="0.25">
      <c r="D115">
        <f t="shared" si="8"/>
        <v>108</v>
      </c>
      <c r="E115" s="15">
        <f t="shared" si="9"/>
        <v>2021077.4416874216</v>
      </c>
      <c r="F115" s="15">
        <f t="shared" si="5"/>
        <v>57600</v>
      </c>
      <c r="G115" s="15">
        <f>IF(OR(D115="",E115=""),"",E115*'Q1 (i)'!I110)</f>
        <v>3031.6161625311324</v>
      </c>
      <c r="H115" s="15">
        <f t="shared" si="6"/>
        <v>54568.383837468864</v>
      </c>
      <c r="I115" s="15">
        <f t="shared" si="7"/>
        <v>1966509.0578499527</v>
      </c>
    </row>
    <row r="116" spans="4:9" x14ac:dyDescent="0.25">
      <c r="D116">
        <f t="shared" si="8"/>
        <v>109</v>
      </c>
      <c r="E116" s="15">
        <f t="shared" si="9"/>
        <v>1966509.0578499527</v>
      </c>
      <c r="F116" s="15">
        <f t="shared" si="5"/>
        <v>57600</v>
      </c>
      <c r="G116" s="15">
        <f>IF(OR(D116="",E116=""),"",E116*'Q1 (i)'!I111)</f>
        <v>3146.4144925599244</v>
      </c>
      <c r="H116" s="15">
        <f t="shared" si="6"/>
        <v>54453.585507440075</v>
      </c>
      <c r="I116" s="15">
        <f t="shared" si="7"/>
        <v>1912055.4723425126</v>
      </c>
    </row>
    <row r="117" spans="4:9" x14ac:dyDescent="0.25">
      <c r="D117">
        <f t="shared" si="8"/>
        <v>110</v>
      </c>
      <c r="E117" s="15">
        <f t="shared" si="9"/>
        <v>1912055.4723425126</v>
      </c>
      <c r="F117" s="15">
        <f t="shared" si="5"/>
        <v>57600</v>
      </c>
      <c r="G117" s="15">
        <f>IF(OR(D117="",E117=""),"",E117*'Q1 (i)'!I112)</f>
        <v>3059.2887557480203</v>
      </c>
      <c r="H117" s="15">
        <f t="shared" si="6"/>
        <v>54540.711244251979</v>
      </c>
      <c r="I117" s="15">
        <f t="shared" si="7"/>
        <v>1857514.7610982605</v>
      </c>
    </row>
    <row r="118" spans="4:9" x14ac:dyDescent="0.25">
      <c r="D118">
        <f t="shared" si="8"/>
        <v>111</v>
      </c>
      <c r="E118" s="15">
        <f t="shared" si="9"/>
        <v>1857514.7610982605</v>
      </c>
      <c r="F118" s="15">
        <f t="shared" si="5"/>
        <v>57600</v>
      </c>
      <c r="G118" s="15">
        <f>IF(OR(D118="",E118=""),"",E118*'Q1 (i)'!I113)</f>
        <v>2972.0236177572169</v>
      </c>
      <c r="H118" s="15">
        <f t="shared" si="6"/>
        <v>54627.976382242785</v>
      </c>
      <c r="I118" s="15">
        <f t="shared" si="7"/>
        <v>1802886.7847160178</v>
      </c>
    </row>
    <row r="119" spans="4:9" x14ac:dyDescent="0.25">
      <c r="D119">
        <f t="shared" si="8"/>
        <v>112</v>
      </c>
      <c r="E119" s="15">
        <f t="shared" si="9"/>
        <v>1802886.7847160178</v>
      </c>
      <c r="F119" s="15">
        <f t="shared" si="5"/>
        <v>57600</v>
      </c>
      <c r="G119" s="15">
        <f>IF(OR(D119="",E119=""),"",E119*'Q1 (i)'!I114)</f>
        <v>4687.5056402616456</v>
      </c>
      <c r="H119" s="15">
        <f t="shared" si="6"/>
        <v>52912.494359738354</v>
      </c>
      <c r="I119" s="15">
        <f t="shared" si="7"/>
        <v>1749974.2903562794</v>
      </c>
    </row>
    <row r="120" spans="4:9" x14ac:dyDescent="0.25">
      <c r="D120">
        <f t="shared" si="8"/>
        <v>113</v>
      </c>
      <c r="E120" s="15">
        <f t="shared" si="9"/>
        <v>1749974.2903562794</v>
      </c>
      <c r="F120" s="15">
        <f t="shared" si="5"/>
        <v>57600</v>
      </c>
      <c r="G120" s="15">
        <f>IF(OR(D120="",E120=""),"",E120*'Q1 (i)'!I115)</f>
        <v>4549.9331549263261</v>
      </c>
      <c r="H120" s="15">
        <f t="shared" si="6"/>
        <v>53050.06684507367</v>
      </c>
      <c r="I120" s="15">
        <f t="shared" si="7"/>
        <v>1696924.2235112058</v>
      </c>
    </row>
    <row r="121" spans="4:9" x14ac:dyDescent="0.25">
      <c r="D121">
        <f t="shared" si="8"/>
        <v>114</v>
      </c>
      <c r="E121" s="15">
        <f t="shared" si="9"/>
        <v>1696924.2235112058</v>
      </c>
      <c r="F121" s="15">
        <f t="shared" si="5"/>
        <v>57600</v>
      </c>
      <c r="G121" s="15">
        <f>IF(OR(D121="",E121=""),"",E121*'Q1 (i)'!I116)</f>
        <v>4412.0029811291352</v>
      </c>
      <c r="H121" s="15">
        <f t="shared" si="6"/>
        <v>53187.997018870868</v>
      </c>
      <c r="I121" s="15">
        <f t="shared" si="7"/>
        <v>1643736.2264923349</v>
      </c>
    </row>
    <row r="122" spans="4:9" x14ac:dyDescent="0.25">
      <c r="D122">
        <f t="shared" si="8"/>
        <v>115</v>
      </c>
      <c r="E122" s="15">
        <f t="shared" si="9"/>
        <v>1643736.2264923349</v>
      </c>
      <c r="F122" s="15">
        <f t="shared" si="5"/>
        <v>57600</v>
      </c>
      <c r="G122" s="15">
        <f>IF(OR(D122="",E122=""),"",E122*'Q1 (i)'!I117)</f>
        <v>7561.1866418647405</v>
      </c>
      <c r="H122" s="15">
        <f t="shared" si="6"/>
        <v>50038.813358135259</v>
      </c>
      <c r="I122" s="15">
        <f t="shared" si="7"/>
        <v>1593697.4131341996</v>
      </c>
    </row>
    <row r="123" spans="4:9" x14ac:dyDescent="0.25">
      <c r="D123">
        <f t="shared" si="8"/>
        <v>116</v>
      </c>
      <c r="E123" s="15">
        <f t="shared" si="9"/>
        <v>1593697.4131341996</v>
      </c>
      <c r="F123" s="15">
        <f t="shared" si="5"/>
        <v>57600</v>
      </c>
      <c r="G123" s="15">
        <f>IF(OR(D123="",E123=""),"",E123*'Q1 (i)'!I118)</f>
        <v>7331.008100417318</v>
      </c>
      <c r="H123" s="15">
        <f t="shared" si="6"/>
        <v>50268.991899582681</v>
      </c>
      <c r="I123" s="15">
        <f t="shared" si="7"/>
        <v>1543428.4212346168</v>
      </c>
    </row>
    <row r="124" spans="4:9" x14ac:dyDescent="0.25">
      <c r="D124">
        <f t="shared" si="8"/>
        <v>117</v>
      </c>
      <c r="E124" s="15">
        <f t="shared" si="9"/>
        <v>1543428.4212346168</v>
      </c>
      <c r="F124" s="15">
        <f t="shared" si="5"/>
        <v>57600</v>
      </c>
      <c r="G124" s="15">
        <f>IF(OR(D124="",E124=""),"",E124*'Q1 (i)'!I119)</f>
        <v>7099.7707376792368</v>
      </c>
      <c r="H124" s="15">
        <f t="shared" si="6"/>
        <v>50500.229262320761</v>
      </c>
      <c r="I124" s="15">
        <f t="shared" si="7"/>
        <v>1492928.191972296</v>
      </c>
    </row>
    <row r="125" spans="4:9" x14ac:dyDescent="0.25">
      <c r="D125">
        <f t="shared" si="8"/>
        <v>118</v>
      </c>
      <c r="E125" s="15">
        <f t="shared" si="9"/>
        <v>1492928.191972296</v>
      </c>
      <c r="F125" s="15">
        <f t="shared" si="5"/>
        <v>57600</v>
      </c>
      <c r="G125" s="15">
        <f>IF(OR(D125="",E125=""),"",E125*'Q1 (i)'!I120)</f>
        <v>12540.596812567286</v>
      </c>
      <c r="H125" s="15">
        <f t="shared" si="6"/>
        <v>45059.403187432712</v>
      </c>
      <c r="I125" s="15">
        <f t="shared" si="7"/>
        <v>1447868.7887848632</v>
      </c>
    </row>
    <row r="126" spans="4:9" x14ac:dyDescent="0.25">
      <c r="D126">
        <f t="shared" si="8"/>
        <v>119</v>
      </c>
      <c r="E126" s="15">
        <f t="shared" si="9"/>
        <v>1447868.7887848632</v>
      </c>
      <c r="F126" s="15">
        <f t="shared" si="5"/>
        <v>57600</v>
      </c>
      <c r="G126" s="15">
        <f>IF(OR(D126="",E126=""),"",E126*'Q1 (i)'!I121)</f>
        <v>12162.097825792851</v>
      </c>
      <c r="H126" s="15">
        <f t="shared" si="6"/>
        <v>45437.902174207149</v>
      </c>
      <c r="I126" s="15">
        <f t="shared" si="7"/>
        <v>1402430.886610656</v>
      </c>
    </row>
    <row r="127" spans="4:9" x14ac:dyDescent="0.25">
      <c r="D127">
        <f t="shared" si="8"/>
        <v>120</v>
      </c>
      <c r="E127" s="15">
        <f t="shared" si="9"/>
        <v>1402430.886610656</v>
      </c>
      <c r="F127" s="15">
        <f t="shared" si="5"/>
        <v>57600</v>
      </c>
      <c r="G127" s="15">
        <f>IF(OR(D127="",E127=""),"",E127*'Q1 (i)'!I122)</f>
        <v>11780.41944752951</v>
      </c>
      <c r="H127" s="15">
        <f t="shared" si="6"/>
        <v>45819.580552470492</v>
      </c>
      <c r="I127" s="15">
        <f t="shared" si="7"/>
        <v>1356611.3060581856</v>
      </c>
    </row>
    <row r="128" spans="4:9" x14ac:dyDescent="0.25">
      <c r="D128">
        <f t="shared" si="8"/>
        <v>121</v>
      </c>
      <c r="E128" s="15">
        <f t="shared" si="9"/>
        <v>1356611.3060581856</v>
      </c>
      <c r="F128" s="15">
        <f t="shared" si="5"/>
        <v>57600</v>
      </c>
      <c r="G128" s="15">
        <f>IF(OR(D128="",E128=""),"",E128*'Q1 (i)'!I123)</f>
        <v>14651.402105428406</v>
      </c>
      <c r="H128" s="15">
        <f t="shared" si="6"/>
        <v>42948.597894571591</v>
      </c>
      <c r="I128" s="15">
        <f t="shared" si="7"/>
        <v>1313662.7081636142</v>
      </c>
    </row>
    <row r="129" spans="4:9" x14ac:dyDescent="0.25">
      <c r="D129">
        <f t="shared" si="8"/>
        <v>122</v>
      </c>
      <c r="E129" s="15">
        <f t="shared" si="9"/>
        <v>1313662.7081636142</v>
      </c>
      <c r="F129" s="15">
        <f t="shared" si="5"/>
        <v>57600</v>
      </c>
      <c r="G129" s="15">
        <f>IF(OR(D129="",E129=""),"",E129*'Q1 (i)'!I124)</f>
        <v>14187.557248167033</v>
      </c>
      <c r="H129" s="15">
        <f t="shared" si="6"/>
        <v>43412.442751832968</v>
      </c>
      <c r="I129" s="15">
        <f t="shared" si="7"/>
        <v>1270250.2654117811</v>
      </c>
    </row>
    <row r="130" spans="4:9" x14ac:dyDescent="0.25">
      <c r="D130">
        <f t="shared" si="8"/>
        <v>123</v>
      </c>
      <c r="E130" s="15">
        <f t="shared" si="9"/>
        <v>1270250.2654117811</v>
      </c>
      <c r="F130" s="15">
        <f t="shared" si="5"/>
        <v>57600</v>
      </c>
      <c r="G130" s="15">
        <f>IF(OR(D130="",E130=""),"",E130*'Q1 (i)'!I125)</f>
        <v>13718.702866447236</v>
      </c>
      <c r="H130" s="15">
        <f t="shared" si="6"/>
        <v>43881.297133552762</v>
      </c>
      <c r="I130" s="15">
        <f t="shared" si="7"/>
        <v>1226368.9682782283</v>
      </c>
    </row>
    <row r="131" spans="4:9" x14ac:dyDescent="0.25">
      <c r="D131">
        <f t="shared" si="8"/>
        <v>124</v>
      </c>
      <c r="E131" s="15">
        <f t="shared" si="9"/>
        <v>1226368.9682782283</v>
      </c>
      <c r="F131" s="15">
        <f t="shared" si="5"/>
        <v>57600</v>
      </c>
      <c r="G131" s="15">
        <f>IF(OR(D131="",E131=""),"",E131*'Q1 (i)'!I126)</f>
        <v>14471.153825683094</v>
      </c>
      <c r="H131" s="15">
        <f t="shared" si="6"/>
        <v>43128.846174316903</v>
      </c>
      <c r="I131" s="15">
        <f t="shared" si="7"/>
        <v>1183240.1221039114</v>
      </c>
    </row>
    <row r="132" spans="4:9" x14ac:dyDescent="0.25">
      <c r="D132">
        <f t="shared" si="8"/>
        <v>125</v>
      </c>
      <c r="E132" s="15">
        <f t="shared" si="9"/>
        <v>1183240.1221039114</v>
      </c>
      <c r="F132" s="15">
        <f t="shared" si="5"/>
        <v>57600</v>
      </c>
      <c r="G132" s="15">
        <f>IF(OR(D132="",E132=""),"",E132*'Q1 (i)'!I127)</f>
        <v>13962.233440826154</v>
      </c>
      <c r="H132" s="15">
        <f t="shared" si="6"/>
        <v>43637.766559173848</v>
      </c>
      <c r="I132" s="15">
        <f t="shared" si="7"/>
        <v>1139602.3555447375</v>
      </c>
    </row>
    <row r="133" spans="4:9" x14ac:dyDescent="0.25">
      <c r="D133">
        <f t="shared" si="8"/>
        <v>126</v>
      </c>
      <c r="E133" s="15">
        <f t="shared" si="9"/>
        <v>1139602.3555447375</v>
      </c>
      <c r="F133" s="15">
        <f t="shared" si="5"/>
        <v>57600</v>
      </c>
      <c r="G133" s="15">
        <f>IF(OR(D133="",E133=""),"",E133*'Q1 (i)'!I128)</f>
        <v>13447.307795427903</v>
      </c>
      <c r="H133" s="15">
        <f t="shared" si="6"/>
        <v>44152.6922045721</v>
      </c>
      <c r="I133" s="15">
        <f t="shared" si="7"/>
        <v>1095449.6633401655</v>
      </c>
    </row>
    <row r="134" spans="4:9" x14ac:dyDescent="0.25">
      <c r="D134">
        <f t="shared" si="8"/>
        <v>127</v>
      </c>
      <c r="E134" s="15">
        <f t="shared" si="9"/>
        <v>1095449.6633401655</v>
      </c>
      <c r="F134" s="15">
        <f t="shared" si="5"/>
        <v>57600</v>
      </c>
      <c r="G134" s="15">
        <f>IF(OR(D134="",E134=""),"",E134*'Q1 (i)'!I129)</f>
        <v>11721.31139773977</v>
      </c>
      <c r="H134" s="15">
        <f t="shared" si="6"/>
        <v>45878.688602260227</v>
      </c>
      <c r="I134" s="15">
        <f t="shared" si="7"/>
        <v>1049570.9747379052</v>
      </c>
    </row>
    <row r="135" spans="4:9" x14ac:dyDescent="0.25">
      <c r="D135">
        <f t="shared" si="8"/>
        <v>128</v>
      </c>
      <c r="E135" s="15">
        <f t="shared" si="9"/>
        <v>1049570.9747379052</v>
      </c>
      <c r="F135" s="15">
        <f t="shared" si="5"/>
        <v>57600</v>
      </c>
      <c r="G135" s="15">
        <f>IF(OR(D135="",E135=""),"",E135*'Q1 (i)'!I130)</f>
        <v>11230.409429695585</v>
      </c>
      <c r="H135" s="15">
        <f t="shared" si="6"/>
        <v>46369.590570304412</v>
      </c>
      <c r="I135" s="15">
        <f t="shared" si="7"/>
        <v>1003201.3841676008</v>
      </c>
    </row>
    <row r="136" spans="4:9" x14ac:dyDescent="0.25">
      <c r="D136">
        <f t="shared" si="8"/>
        <v>129</v>
      </c>
      <c r="E136" s="15">
        <f t="shared" si="9"/>
        <v>1003201.3841676008</v>
      </c>
      <c r="F136" s="15">
        <f t="shared" si="5"/>
        <v>57600</v>
      </c>
      <c r="G136" s="15">
        <f>IF(OR(D136="",E136=""),"",E136*'Q1 (i)'!I131)</f>
        <v>10734.254810593327</v>
      </c>
      <c r="H136" s="15">
        <f t="shared" si="6"/>
        <v>46865.745189406676</v>
      </c>
      <c r="I136" s="15">
        <f t="shared" si="7"/>
        <v>956335.6389781941</v>
      </c>
    </row>
    <row r="137" spans="4:9" x14ac:dyDescent="0.25">
      <c r="D137">
        <f t="shared" si="8"/>
        <v>130</v>
      </c>
      <c r="E137" s="15">
        <f t="shared" si="9"/>
        <v>956335.6389781941</v>
      </c>
      <c r="F137" s="15">
        <f t="shared" ref="F137:F200" si="10">IF(OR(D137="",E137=""),"",MIN($E$5,E137+G137))</f>
        <v>57600</v>
      </c>
      <c r="G137" s="15">
        <f>IF(OR(D137="",E137=""),"",E137*'Q1 (i)'!I132)</f>
        <v>8511.3871869059276</v>
      </c>
      <c r="H137" s="15">
        <f t="shared" ref="H137:H200" si="11">IF(OR(D137="",E137=""),"",F137-G137)</f>
        <v>49088.612813094071</v>
      </c>
      <c r="I137" s="15">
        <f t="shared" ref="I137:I200" si="12">IF(OR(D137="",E137=""),"",E137-H137)</f>
        <v>907247.02616510005</v>
      </c>
    </row>
    <row r="138" spans="4:9" x14ac:dyDescent="0.25">
      <c r="D138">
        <f t="shared" ref="D138:D201" si="13">IF(D137&lt;$E$3,D137+1,"")</f>
        <v>131</v>
      </c>
      <c r="E138" s="15">
        <f t="shared" ref="E138:E201" si="14">IF(D138="","",IF(I137&lt;=0,"",I137))</f>
        <v>907247.02616510005</v>
      </c>
      <c r="F138" s="15">
        <f t="shared" si="10"/>
        <v>57600</v>
      </c>
      <c r="G138" s="15">
        <f>IF(OR(D138="",E138=""),"",E138*'Q1 (i)'!I133)</f>
        <v>8074.4985328693901</v>
      </c>
      <c r="H138" s="15">
        <f t="shared" si="11"/>
        <v>49525.501467130613</v>
      </c>
      <c r="I138" s="15">
        <f t="shared" si="12"/>
        <v>857721.52469796943</v>
      </c>
    </row>
    <row r="139" spans="4:9" x14ac:dyDescent="0.25">
      <c r="D139">
        <f t="shared" si="13"/>
        <v>132</v>
      </c>
      <c r="E139" s="15">
        <f t="shared" si="14"/>
        <v>857721.52469796943</v>
      </c>
      <c r="F139" s="15">
        <f t="shared" si="10"/>
        <v>57600</v>
      </c>
      <c r="G139" s="15">
        <f>IF(OR(D139="",E139=""),"",E139*'Q1 (i)'!I134)</f>
        <v>7633.721569811928</v>
      </c>
      <c r="H139" s="15">
        <f t="shared" si="11"/>
        <v>49966.278430188075</v>
      </c>
      <c r="I139" s="15">
        <f t="shared" si="12"/>
        <v>807755.24626778136</v>
      </c>
    </row>
    <row r="140" spans="4:9" x14ac:dyDescent="0.25">
      <c r="D140">
        <f t="shared" si="13"/>
        <v>133</v>
      </c>
      <c r="E140" s="15">
        <f t="shared" si="14"/>
        <v>807755.24626778136</v>
      </c>
      <c r="F140" s="15">
        <f t="shared" si="10"/>
        <v>57600</v>
      </c>
      <c r="G140" s="15">
        <f>IF(OR(D140="",E140=""),"",E140*'Q1 (i)'!I135)</f>
        <v>5573.5111992476914</v>
      </c>
      <c r="H140" s="15">
        <f t="shared" si="11"/>
        <v>52026.488800752311</v>
      </c>
      <c r="I140" s="15">
        <f t="shared" si="12"/>
        <v>755728.75746702903</v>
      </c>
    </row>
    <row r="141" spans="4:9" x14ac:dyDescent="0.25">
      <c r="D141">
        <f t="shared" si="13"/>
        <v>134</v>
      </c>
      <c r="E141" s="15">
        <f t="shared" si="14"/>
        <v>755728.75746702903</v>
      </c>
      <c r="F141" s="15">
        <f t="shared" si="10"/>
        <v>57600</v>
      </c>
      <c r="G141" s="15">
        <f>IF(OR(D141="",E141=""),"",E141*'Q1 (i)'!I136)</f>
        <v>5214.5284265225</v>
      </c>
      <c r="H141" s="15">
        <f t="shared" si="11"/>
        <v>52385.471573477502</v>
      </c>
      <c r="I141" s="15">
        <f t="shared" si="12"/>
        <v>703343.28589355154</v>
      </c>
    </row>
    <row r="142" spans="4:9" x14ac:dyDescent="0.25">
      <c r="D142">
        <f t="shared" si="13"/>
        <v>135</v>
      </c>
      <c r="E142" s="15">
        <f t="shared" si="14"/>
        <v>703343.28589355154</v>
      </c>
      <c r="F142" s="15">
        <f t="shared" si="10"/>
        <v>57600</v>
      </c>
      <c r="G142" s="15">
        <f>IF(OR(D142="",E142=""),"",E142*'Q1 (i)'!I137)</f>
        <v>4853.0686726655058</v>
      </c>
      <c r="H142" s="15">
        <f t="shared" si="11"/>
        <v>52746.931327334496</v>
      </c>
      <c r="I142" s="15">
        <f t="shared" si="12"/>
        <v>650596.35456621705</v>
      </c>
    </row>
    <row r="143" spans="4:9" x14ac:dyDescent="0.25">
      <c r="D143">
        <f t="shared" si="13"/>
        <v>136</v>
      </c>
      <c r="E143" s="15">
        <f t="shared" si="14"/>
        <v>650596.35456621705</v>
      </c>
      <c r="F143" s="15">
        <f t="shared" si="10"/>
        <v>57600</v>
      </c>
      <c r="G143" s="15">
        <f>IF(OR(D143="",E143=""),"",E143*'Q1 (i)'!I138)</f>
        <v>3578.2799501141935</v>
      </c>
      <c r="H143" s="15">
        <f t="shared" si="11"/>
        <v>54021.720049885807</v>
      </c>
      <c r="I143" s="15">
        <f t="shared" si="12"/>
        <v>596574.63451633125</v>
      </c>
    </row>
    <row r="144" spans="4:9" x14ac:dyDescent="0.25">
      <c r="D144">
        <f t="shared" si="13"/>
        <v>137</v>
      </c>
      <c r="E144" s="15">
        <f t="shared" si="14"/>
        <v>596574.63451633125</v>
      </c>
      <c r="F144" s="15">
        <f t="shared" si="10"/>
        <v>57600</v>
      </c>
      <c r="G144" s="15">
        <f>IF(OR(D144="",E144=""),"",E144*'Q1 (i)'!I139)</f>
        <v>3281.1604898398218</v>
      </c>
      <c r="H144" s="15">
        <f t="shared" si="11"/>
        <v>54318.839510160178</v>
      </c>
      <c r="I144" s="15">
        <f t="shared" si="12"/>
        <v>542255.7950061711</v>
      </c>
    </row>
    <row r="145" spans="4:9" x14ac:dyDescent="0.25">
      <c r="D145">
        <f t="shared" si="13"/>
        <v>138</v>
      </c>
      <c r="E145" s="15">
        <f t="shared" si="14"/>
        <v>542255.7950061711</v>
      </c>
      <c r="F145" s="15">
        <f t="shared" si="10"/>
        <v>57600</v>
      </c>
      <c r="G145" s="15">
        <f>IF(OR(D145="",E145=""),"",E145*'Q1 (i)'!I140)</f>
        <v>2982.4068725339407</v>
      </c>
      <c r="H145" s="15">
        <f t="shared" si="11"/>
        <v>54617.593127466062</v>
      </c>
      <c r="I145" s="15">
        <f t="shared" si="12"/>
        <v>487638.20187870506</v>
      </c>
    </row>
    <row r="146" spans="4:9" x14ac:dyDescent="0.25">
      <c r="D146">
        <f t="shared" si="13"/>
        <v>139</v>
      </c>
      <c r="E146" s="15">
        <f t="shared" si="14"/>
        <v>487638.20187870506</v>
      </c>
      <c r="F146" s="15">
        <f t="shared" si="10"/>
        <v>57600</v>
      </c>
      <c r="G146" s="15">
        <f>IF(OR(D146="",E146=""),"",E146*'Q1 (i)'!I141)</f>
        <v>1999.316627702691</v>
      </c>
      <c r="H146" s="15">
        <f t="shared" si="11"/>
        <v>55600.68337229731</v>
      </c>
      <c r="I146" s="15">
        <f t="shared" si="12"/>
        <v>432037.51850640774</v>
      </c>
    </row>
    <row r="147" spans="4:9" x14ac:dyDescent="0.25">
      <c r="D147">
        <f t="shared" si="13"/>
        <v>140</v>
      </c>
      <c r="E147" s="15">
        <f t="shared" si="14"/>
        <v>432037.51850640774</v>
      </c>
      <c r="F147" s="15">
        <f t="shared" si="10"/>
        <v>57600</v>
      </c>
      <c r="G147" s="15">
        <f>IF(OR(D147="",E147=""),"",E147*'Q1 (i)'!I142)</f>
        <v>1771.3538258762719</v>
      </c>
      <c r="H147" s="15">
        <f t="shared" si="11"/>
        <v>55828.646174123729</v>
      </c>
      <c r="I147" s="15">
        <f t="shared" si="12"/>
        <v>376208.87233228399</v>
      </c>
    </row>
    <row r="148" spans="4:9" x14ac:dyDescent="0.25">
      <c r="D148">
        <f t="shared" si="13"/>
        <v>141</v>
      </c>
      <c r="E148" s="15">
        <f t="shared" si="14"/>
        <v>376208.87233228399</v>
      </c>
      <c r="F148" s="15">
        <f t="shared" si="10"/>
        <v>57600</v>
      </c>
      <c r="G148" s="15">
        <f>IF(OR(D148="",E148=""),"",E148*'Q1 (i)'!I143)</f>
        <v>1542.4563765623645</v>
      </c>
      <c r="H148" s="15">
        <f t="shared" si="11"/>
        <v>56057.543623437632</v>
      </c>
      <c r="I148" s="15">
        <f t="shared" si="12"/>
        <v>320151.32870884635</v>
      </c>
    </row>
    <row r="149" spans="4:9" x14ac:dyDescent="0.25">
      <c r="D149">
        <f t="shared" si="13"/>
        <v>142</v>
      </c>
      <c r="E149" s="15">
        <f t="shared" si="14"/>
        <v>320151.32870884635</v>
      </c>
      <c r="F149" s="15">
        <f t="shared" si="10"/>
        <v>57600</v>
      </c>
      <c r="G149" s="15">
        <f>IF(OR(D149="",E149=""),"",E149*'Q1 (i)'!I144)</f>
        <v>1152.5447833518469</v>
      </c>
      <c r="H149" s="15">
        <f t="shared" si="11"/>
        <v>56447.455216648152</v>
      </c>
      <c r="I149" s="15">
        <f t="shared" si="12"/>
        <v>263703.87349219818</v>
      </c>
    </row>
    <row r="150" spans="4:9" x14ac:dyDescent="0.25">
      <c r="D150">
        <f t="shared" si="13"/>
        <v>143</v>
      </c>
      <c r="E150" s="15">
        <f t="shared" si="14"/>
        <v>263703.87349219818</v>
      </c>
      <c r="F150" s="15">
        <f t="shared" si="10"/>
        <v>57600</v>
      </c>
      <c r="G150" s="15">
        <f>IF(OR(D150="",E150=""),"",E150*'Q1 (i)'!I145)</f>
        <v>949.33394457191343</v>
      </c>
      <c r="H150" s="15">
        <f t="shared" si="11"/>
        <v>56650.66605542809</v>
      </c>
      <c r="I150" s="15">
        <f t="shared" si="12"/>
        <v>207053.20743677008</v>
      </c>
    </row>
    <row r="151" spans="4:9" x14ac:dyDescent="0.25">
      <c r="D151">
        <f t="shared" si="13"/>
        <v>144</v>
      </c>
      <c r="E151" s="15">
        <f t="shared" si="14"/>
        <v>207053.20743677008</v>
      </c>
      <c r="F151" s="15">
        <f t="shared" si="10"/>
        <v>57600</v>
      </c>
      <c r="G151" s="15">
        <f>IF(OR(D151="",E151=""),"",E151*'Q1 (i)'!I146)</f>
        <v>745.39154677237229</v>
      </c>
      <c r="H151" s="15">
        <f t="shared" si="11"/>
        <v>56854.608453227629</v>
      </c>
      <c r="I151" s="15">
        <f t="shared" si="12"/>
        <v>150198.59898354247</v>
      </c>
    </row>
    <row r="152" spans="4:9" x14ac:dyDescent="0.25">
      <c r="D152">
        <f t="shared" si="13"/>
        <v>145</v>
      </c>
      <c r="E152" s="15">
        <f t="shared" si="14"/>
        <v>150198.59898354247</v>
      </c>
      <c r="F152" s="15">
        <f t="shared" si="10"/>
        <v>57600</v>
      </c>
      <c r="G152" s="15">
        <f>IF(OR(D152="",E152=""),"",E152*'Q1 (i)'!I147)</f>
        <v>465.61565684898164</v>
      </c>
      <c r="H152" s="15">
        <f t="shared" si="11"/>
        <v>57134.384343151018</v>
      </c>
      <c r="I152" s="15">
        <f t="shared" si="12"/>
        <v>93064.214640391452</v>
      </c>
    </row>
    <row r="153" spans="4:9" x14ac:dyDescent="0.25">
      <c r="D153">
        <f t="shared" si="13"/>
        <v>146</v>
      </c>
      <c r="E153" s="15">
        <f t="shared" si="14"/>
        <v>93064.214640391452</v>
      </c>
      <c r="F153" s="15">
        <f t="shared" si="10"/>
        <v>57600</v>
      </c>
      <c r="G153" s="15">
        <f>IF(OR(D153="",E153=""),"",E153*'Q1 (i)'!I148)</f>
        <v>288.4990653852135</v>
      </c>
      <c r="H153" s="15">
        <f t="shared" si="11"/>
        <v>57311.500934614785</v>
      </c>
      <c r="I153" s="15">
        <f t="shared" si="12"/>
        <v>35752.713705776667</v>
      </c>
    </row>
    <row r="154" spans="4:9" x14ac:dyDescent="0.25">
      <c r="D154">
        <f t="shared" si="13"/>
        <v>147</v>
      </c>
      <c r="E154" s="15">
        <f t="shared" si="14"/>
        <v>35752.713705776667</v>
      </c>
      <c r="F154" s="15">
        <f t="shared" si="10"/>
        <v>35863.547118264578</v>
      </c>
      <c r="G154" s="15">
        <f>IF(OR(D154="",E154=""),"",E154*'Q1 (i)'!I149)</f>
        <v>110.83341248790767</v>
      </c>
      <c r="H154" s="15">
        <f t="shared" si="11"/>
        <v>35752.713705776667</v>
      </c>
      <c r="I154" s="15">
        <f t="shared" si="12"/>
        <v>0</v>
      </c>
    </row>
    <row r="155" spans="4:9" x14ac:dyDescent="0.25">
      <c r="D155">
        <f t="shared" si="13"/>
        <v>148</v>
      </c>
      <c r="E155" s="15" t="str">
        <f t="shared" si="14"/>
        <v/>
      </c>
      <c r="F155" s="15" t="str">
        <f t="shared" si="10"/>
        <v/>
      </c>
      <c r="G155" s="15" t="str">
        <f>IF(OR(D155="",E155=""),"",E155*'Q1 (i)'!I150)</f>
        <v/>
      </c>
      <c r="H155" s="15" t="str">
        <f t="shared" si="11"/>
        <v/>
      </c>
      <c r="I155" s="15" t="str">
        <f t="shared" si="12"/>
        <v/>
      </c>
    </row>
    <row r="156" spans="4:9" x14ac:dyDescent="0.25">
      <c r="D156">
        <f t="shared" si="13"/>
        <v>149</v>
      </c>
      <c r="E156" s="15" t="str">
        <f t="shared" si="14"/>
        <v/>
      </c>
      <c r="F156" s="15" t="str">
        <f t="shared" si="10"/>
        <v/>
      </c>
      <c r="G156" s="15" t="str">
        <f>IF(OR(D156="",E156=""),"",E156*'Q1 (i)'!I151)</f>
        <v/>
      </c>
      <c r="H156" s="15" t="str">
        <f t="shared" si="11"/>
        <v/>
      </c>
      <c r="I156" s="15" t="str">
        <f t="shared" si="12"/>
        <v/>
      </c>
    </row>
    <row r="157" spans="4:9" x14ac:dyDescent="0.25">
      <c r="D157">
        <f t="shared" si="13"/>
        <v>150</v>
      </c>
      <c r="E157" s="15" t="str">
        <f t="shared" si="14"/>
        <v/>
      </c>
      <c r="F157" s="15" t="str">
        <f t="shared" si="10"/>
        <v/>
      </c>
      <c r="G157" s="15" t="str">
        <f>IF(OR(D157="",E157=""),"",E157*'Q1 (i)'!I152)</f>
        <v/>
      </c>
      <c r="H157" s="15" t="str">
        <f t="shared" si="11"/>
        <v/>
      </c>
      <c r="I157" s="15" t="str">
        <f t="shared" si="12"/>
        <v/>
      </c>
    </row>
    <row r="158" spans="4:9" x14ac:dyDescent="0.25">
      <c r="D158">
        <f t="shared" si="13"/>
        <v>151</v>
      </c>
      <c r="E158" s="15" t="str">
        <f t="shared" si="14"/>
        <v/>
      </c>
      <c r="F158" s="15" t="str">
        <f t="shared" si="10"/>
        <v/>
      </c>
      <c r="G158" s="15" t="str">
        <f>IF(OR(D158="",E158=""),"",E158*'Q1 (i)'!I153)</f>
        <v/>
      </c>
      <c r="H158" s="15" t="str">
        <f t="shared" si="11"/>
        <v/>
      </c>
      <c r="I158" s="15" t="str">
        <f t="shared" si="12"/>
        <v/>
      </c>
    </row>
    <row r="159" spans="4:9" x14ac:dyDescent="0.25">
      <c r="D159">
        <f t="shared" si="13"/>
        <v>152</v>
      </c>
      <c r="E159" s="15" t="str">
        <f t="shared" si="14"/>
        <v/>
      </c>
      <c r="F159" s="15" t="str">
        <f t="shared" si="10"/>
        <v/>
      </c>
      <c r="G159" s="15" t="str">
        <f>IF(OR(D159="",E159=""),"",E159*'Q1 (i)'!I154)</f>
        <v/>
      </c>
      <c r="H159" s="15" t="str">
        <f t="shared" si="11"/>
        <v/>
      </c>
      <c r="I159" s="15" t="str">
        <f t="shared" si="12"/>
        <v/>
      </c>
    </row>
    <row r="160" spans="4:9" x14ac:dyDescent="0.25">
      <c r="D160">
        <f t="shared" si="13"/>
        <v>153</v>
      </c>
      <c r="E160" s="15" t="str">
        <f t="shared" si="14"/>
        <v/>
      </c>
      <c r="F160" s="15" t="str">
        <f t="shared" si="10"/>
        <v/>
      </c>
      <c r="G160" s="15" t="str">
        <f>IF(OR(D160="",E160=""),"",E160*'Q1 (i)'!I155)</f>
        <v/>
      </c>
      <c r="H160" s="15" t="str">
        <f t="shared" si="11"/>
        <v/>
      </c>
      <c r="I160" s="15" t="str">
        <f t="shared" si="12"/>
        <v/>
      </c>
    </row>
    <row r="161" spans="4:9" x14ac:dyDescent="0.25">
      <c r="D161">
        <f t="shared" si="13"/>
        <v>154</v>
      </c>
      <c r="E161" s="15" t="str">
        <f t="shared" si="14"/>
        <v/>
      </c>
      <c r="F161" s="15" t="str">
        <f t="shared" si="10"/>
        <v/>
      </c>
      <c r="G161" s="15" t="str">
        <f>IF(OR(D161="",E161=""),"",E161*'Q1 (i)'!I156)</f>
        <v/>
      </c>
      <c r="H161" s="15" t="str">
        <f t="shared" si="11"/>
        <v/>
      </c>
      <c r="I161" s="15" t="str">
        <f t="shared" si="12"/>
        <v/>
      </c>
    </row>
    <row r="162" spans="4:9" x14ac:dyDescent="0.25">
      <c r="D162">
        <f t="shared" si="13"/>
        <v>155</v>
      </c>
      <c r="E162" s="15" t="str">
        <f t="shared" si="14"/>
        <v/>
      </c>
      <c r="F162" s="15" t="str">
        <f t="shared" si="10"/>
        <v/>
      </c>
      <c r="G162" s="15" t="str">
        <f>IF(OR(D162="",E162=""),"",E162*'Q1 (i)'!I157)</f>
        <v/>
      </c>
      <c r="H162" s="15" t="str">
        <f t="shared" si="11"/>
        <v/>
      </c>
      <c r="I162" s="15" t="str">
        <f t="shared" si="12"/>
        <v/>
      </c>
    </row>
    <row r="163" spans="4:9" x14ac:dyDescent="0.25">
      <c r="D163">
        <f t="shared" si="13"/>
        <v>156</v>
      </c>
      <c r="E163" s="15" t="str">
        <f t="shared" si="14"/>
        <v/>
      </c>
      <c r="F163" s="15" t="str">
        <f t="shared" si="10"/>
        <v/>
      </c>
      <c r="G163" s="15" t="str">
        <f>IF(OR(D163="",E163=""),"",E163*'Q1 (i)'!I158)</f>
        <v/>
      </c>
      <c r="H163" s="15" t="str">
        <f t="shared" si="11"/>
        <v/>
      </c>
      <c r="I163" s="15" t="str">
        <f t="shared" si="12"/>
        <v/>
      </c>
    </row>
    <row r="164" spans="4:9" x14ac:dyDescent="0.25">
      <c r="D164">
        <f t="shared" si="13"/>
        <v>157</v>
      </c>
      <c r="E164" s="15" t="str">
        <f t="shared" si="14"/>
        <v/>
      </c>
      <c r="F164" s="15" t="str">
        <f t="shared" si="10"/>
        <v/>
      </c>
      <c r="G164" s="15" t="str">
        <f>IF(OR(D164="",E164=""),"",E164*'Q1 (i)'!I159)</f>
        <v/>
      </c>
      <c r="H164" s="15" t="str">
        <f t="shared" si="11"/>
        <v/>
      </c>
      <c r="I164" s="15" t="str">
        <f t="shared" si="12"/>
        <v/>
      </c>
    </row>
    <row r="165" spans="4:9" x14ac:dyDescent="0.25">
      <c r="D165">
        <f t="shared" si="13"/>
        <v>158</v>
      </c>
      <c r="E165" s="15" t="str">
        <f t="shared" si="14"/>
        <v/>
      </c>
      <c r="F165" s="15" t="str">
        <f t="shared" si="10"/>
        <v/>
      </c>
      <c r="G165" s="15" t="str">
        <f>IF(OR(D165="",E165=""),"",E165*'Q1 (i)'!I160)</f>
        <v/>
      </c>
      <c r="H165" s="15" t="str">
        <f t="shared" si="11"/>
        <v/>
      </c>
      <c r="I165" s="15" t="str">
        <f t="shared" si="12"/>
        <v/>
      </c>
    </row>
    <row r="166" spans="4:9" x14ac:dyDescent="0.25">
      <c r="D166">
        <f t="shared" si="13"/>
        <v>159</v>
      </c>
      <c r="E166" s="15" t="str">
        <f t="shared" si="14"/>
        <v/>
      </c>
      <c r="F166" s="15" t="str">
        <f t="shared" si="10"/>
        <v/>
      </c>
      <c r="G166" s="15" t="str">
        <f>IF(OR(D166="",E166=""),"",E166*'Q1 (i)'!I161)</f>
        <v/>
      </c>
      <c r="H166" s="15" t="str">
        <f t="shared" si="11"/>
        <v/>
      </c>
      <c r="I166" s="15" t="str">
        <f t="shared" si="12"/>
        <v/>
      </c>
    </row>
    <row r="167" spans="4:9" x14ac:dyDescent="0.25">
      <c r="D167">
        <f t="shared" si="13"/>
        <v>160</v>
      </c>
      <c r="E167" s="15" t="str">
        <f t="shared" si="14"/>
        <v/>
      </c>
      <c r="F167" s="15" t="str">
        <f t="shared" si="10"/>
        <v/>
      </c>
      <c r="G167" s="15" t="str">
        <f>IF(OR(D167="",E167=""),"",E167*'Q1 (i)'!I162)</f>
        <v/>
      </c>
      <c r="H167" s="15" t="str">
        <f t="shared" si="11"/>
        <v/>
      </c>
      <c r="I167" s="15" t="str">
        <f t="shared" si="12"/>
        <v/>
      </c>
    </row>
    <row r="168" spans="4:9" x14ac:dyDescent="0.25">
      <c r="D168">
        <f t="shared" si="13"/>
        <v>161</v>
      </c>
      <c r="E168" s="15" t="str">
        <f t="shared" si="14"/>
        <v/>
      </c>
      <c r="F168" s="15" t="str">
        <f t="shared" si="10"/>
        <v/>
      </c>
      <c r="G168" s="15" t="str">
        <f>IF(OR(D168="",E168=""),"",E168*'Q1 (i)'!I163)</f>
        <v/>
      </c>
      <c r="H168" s="15" t="str">
        <f t="shared" si="11"/>
        <v/>
      </c>
      <c r="I168" s="15" t="str">
        <f t="shared" si="12"/>
        <v/>
      </c>
    </row>
    <row r="169" spans="4:9" x14ac:dyDescent="0.25">
      <c r="D169">
        <f t="shared" si="13"/>
        <v>162</v>
      </c>
      <c r="E169" s="15" t="str">
        <f t="shared" si="14"/>
        <v/>
      </c>
      <c r="F169" s="15" t="str">
        <f t="shared" si="10"/>
        <v/>
      </c>
      <c r="G169" s="15" t="str">
        <f>IF(OR(D169="",E169=""),"",E169*'Q1 (i)'!I164)</f>
        <v/>
      </c>
      <c r="H169" s="15" t="str">
        <f t="shared" si="11"/>
        <v/>
      </c>
      <c r="I169" s="15" t="str">
        <f t="shared" si="12"/>
        <v/>
      </c>
    </row>
    <row r="170" spans="4:9" x14ac:dyDescent="0.25">
      <c r="D170">
        <f t="shared" si="13"/>
        <v>163</v>
      </c>
      <c r="E170" s="15" t="str">
        <f t="shared" si="14"/>
        <v/>
      </c>
      <c r="F170" s="15" t="str">
        <f t="shared" si="10"/>
        <v/>
      </c>
      <c r="G170" s="15" t="str">
        <f>IF(OR(D170="",E170=""),"",E170*'Q1 (i)'!I165)</f>
        <v/>
      </c>
      <c r="H170" s="15" t="str">
        <f t="shared" si="11"/>
        <v/>
      </c>
      <c r="I170" s="15" t="str">
        <f t="shared" si="12"/>
        <v/>
      </c>
    </row>
    <row r="171" spans="4:9" x14ac:dyDescent="0.25">
      <c r="D171">
        <f t="shared" si="13"/>
        <v>164</v>
      </c>
      <c r="E171" s="15" t="str">
        <f t="shared" si="14"/>
        <v/>
      </c>
      <c r="F171" s="15" t="str">
        <f t="shared" si="10"/>
        <v/>
      </c>
      <c r="G171" s="15" t="str">
        <f>IF(OR(D171="",E171=""),"",E171*'Q1 (i)'!I166)</f>
        <v/>
      </c>
      <c r="H171" s="15" t="str">
        <f t="shared" si="11"/>
        <v/>
      </c>
      <c r="I171" s="15" t="str">
        <f t="shared" si="12"/>
        <v/>
      </c>
    </row>
    <row r="172" spans="4:9" x14ac:dyDescent="0.25">
      <c r="D172">
        <f t="shared" si="13"/>
        <v>165</v>
      </c>
      <c r="E172" s="15" t="str">
        <f t="shared" si="14"/>
        <v/>
      </c>
      <c r="F172" s="15" t="str">
        <f t="shared" si="10"/>
        <v/>
      </c>
      <c r="G172" s="15" t="str">
        <f>IF(OR(D172="",E172=""),"",E172*'Q1 (i)'!I167)</f>
        <v/>
      </c>
      <c r="H172" s="15" t="str">
        <f t="shared" si="11"/>
        <v/>
      </c>
      <c r="I172" s="15" t="str">
        <f t="shared" si="12"/>
        <v/>
      </c>
    </row>
    <row r="173" spans="4:9" x14ac:dyDescent="0.25">
      <c r="D173">
        <f t="shared" si="13"/>
        <v>166</v>
      </c>
      <c r="E173" s="15" t="str">
        <f t="shared" si="14"/>
        <v/>
      </c>
      <c r="F173" s="15" t="str">
        <f t="shared" si="10"/>
        <v/>
      </c>
      <c r="G173" s="15" t="str">
        <f>IF(OR(D173="",E173=""),"",E173*'Q1 (i)'!I168)</f>
        <v/>
      </c>
      <c r="H173" s="15" t="str">
        <f t="shared" si="11"/>
        <v/>
      </c>
      <c r="I173" s="15" t="str">
        <f t="shared" si="12"/>
        <v/>
      </c>
    </row>
    <row r="174" spans="4:9" x14ac:dyDescent="0.25">
      <c r="D174">
        <f t="shared" si="13"/>
        <v>167</v>
      </c>
      <c r="E174" s="15" t="str">
        <f t="shared" si="14"/>
        <v/>
      </c>
      <c r="F174" s="15" t="str">
        <f t="shared" si="10"/>
        <v/>
      </c>
      <c r="G174" s="15" t="str">
        <f>IF(OR(D174="",E174=""),"",E174*'Q1 (i)'!I169)</f>
        <v/>
      </c>
      <c r="H174" s="15" t="str">
        <f t="shared" si="11"/>
        <v/>
      </c>
      <c r="I174" s="15" t="str">
        <f t="shared" si="12"/>
        <v/>
      </c>
    </row>
    <row r="175" spans="4:9" x14ac:dyDescent="0.25">
      <c r="D175">
        <f t="shared" si="13"/>
        <v>168</v>
      </c>
      <c r="E175" s="15" t="str">
        <f t="shared" si="14"/>
        <v/>
      </c>
      <c r="F175" s="15" t="str">
        <f t="shared" si="10"/>
        <v/>
      </c>
      <c r="G175" s="15" t="str">
        <f>IF(OR(D175="",E175=""),"",E175*'Q1 (i)'!I170)</f>
        <v/>
      </c>
      <c r="H175" s="15" t="str">
        <f t="shared" si="11"/>
        <v/>
      </c>
      <c r="I175" s="15" t="str">
        <f t="shared" si="12"/>
        <v/>
      </c>
    </row>
    <row r="176" spans="4:9" x14ac:dyDescent="0.25">
      <c r="D176">
        <f t="shared" si="13"/>
        <v>169</v>
      </c>
      <c r="E176" s="15" t="str">
        <f t="shared" si="14"/>
        <v/>
      </c>
      <c r="F176" s="15" t="str">
        <f t="shared" si="10"/>
        <v/>
      </c>
      <c r="G176" s="15" t="str">
        <f>IF(OR(D176="",E176=""),"",E176*'Q1 (i)'!I171)</f>
        <v/>
      </c>
      <c r="H176" s="15" t="str">
        <f t="shared" si="11"/>
        <v/>
      </c>
      <c r="I176" s="15" t="str">
        <f t="shared" si="12"/>
        <v/>
      </c>
    </row>
    <row r="177" spans="4:9" x14ac:dyDescent="0.25">
      <c r="D177">
        <f t="shared" si="13"/>
        <v>170</v>
      </c>
      <c r="E177" s="15" t="str">
        <f t="shared" si="14"/>
        <v/>
      </c>
      <c r="F177" s="15" t="str">
        <f t="shared" si="10"/>
        <v/>
      </c>
      <c r="G177" s="15" t="str">
        <f>IF(OR(D177="",E177=""),"",E177*'Q1 (i)'!I172)</f>
        <v/>
      </c>
      <c r="H177" s="15" t="str">
        <f t="shared" si="11"/>
        <v/>
      </c>
      <c r="I177" s="15" t="str">
        <f t="shared" si="12"/>
        <v/>
      </c>
    </row>
    <row r="178" spans="4:9" x14ac:dyDescent="0.25">
      <c r="D178">
        <f t="shared" si="13"/>
        <v>171</v>
      </c>
      <c r="E178" s="15" t="str">
        <f t="shared" si="14"/>
        <v/>
      </c>
      <c r="F178" s="15" t="str">
        <f t="shared" si="10"/>
        <v/>
      </c>
      <c r="G178" s="15" t="str">
        <f>IF(OR(D178="",E178=""),"",E178*'Q1 (i)'!I173)</f>
        <v/>
      </c>
      <c r="H178" s="15" t="str">
        <f t="shared" si="11"/>
        <v/>
      </c>
      <c r="I178" s="15" t="str">
        <f t="shared" si="12"/>
        <v/>
      </c>
    </row>
    <row r="179" spans="4:9" x14ac:dyDescent="0.25">
      <c r="D179">
        <f t="shared" si="13"/>
        <v>172</v>
      </c>
      <c r="E179" s="15" t="str">
        <f t="shared" si="14"/>
        <v/>
      </c>
      <c r="F179" s="15" t="str">
        <f t="shared" si="10"/>
        <v/>
      </c>
      <c r="G179" s="15" t="str">
        <f>IF(OR(D179="",E179=""),"",E179*'Q1 (i)'!I174)</f>
        <v/>
      </c>
      <c r="H179" s="15" t="str">
        <f t="shared" si="11"/>
        <v/>
      </c>
      <c r="I179" s="15" t="str">
        <f t="shared" si="12"/>
        <v/>
      </c>
    </row>
    <row r="180" spans="4:9" x14ac:dyDescent="0.25">
      <c r="D180">
        <f t="shared" si="13"/>
        <v>173</v>
      </c>
      <c r="E180" s="15" t="str">
        <f t="shared" si="14"/>
        <v/>
      </c>
      <c r="F180" s="15" t="str">
        <f t="shared" si="10"/>
        <v/>
      </c>
      <c r="G180" s="15" t="str">
        <f>IF(OR(D180="",E180=""),"",E180*'Q1 (i)'!I175)</f>
        <v/>
      </c>
      <c r="H180" s="15" t="str">
        <f t="shared" si="11"/>
        <v/>
      </c>
      <c r="I180" s="15" t="str">
        <f t="shared" si="12"/>
        <v/>
      </c>
    </row>
    <row r="181" spans="4:9" x14ac:dyDescent="0.25">
      <c r="D181">
        <f t="shared" si="13"/>
        <v>174</v>
      </c>
      <c r="E181" s="15" t="str">
        <f t="shared" si="14"/>
        <v/>
      </c>
      <c r="F181" s="15" t="str">
        <f t="shared" si="10"/>
        <v/>
      </c>
      <c r="G181" s="15" t="str">
        <f>IF(OR(D181="",E181=""),"",E181*'Q1 (i)'!I176)</f>
        <v/>
      </c>
      <c r="H181" s="15" t="str">
        <f t="shared" si="11"/>
        <v/>
      </c>
      <c r="I181" s="15" t="str">
        <f t="shared" si="12"/>
        <v/>
      </c>
    </row>
    <row r="182" spans="4:9" x14ac:dyDescent="0.25">
      <c r="D182">
        <f t="shared" si="13"/>
        <v>175</v>
      </c>
      <c r="E182" s="15" t="str">
        <f t="shared" si="14"/>
        <v/>
      </c>
      <c r="F182" s="15" t="str">
        <f t="shared" si="10"/>
        <v/>
      </c>
      <c r="G182" s="15" t="str">
        <f>IF(OR(D182="",E182=""),"",E182*'Q1 (i)'!I177)</f>
        <v/>
      </c>
      <c r="H182" s="15" t="str">
        <f t="shared" si="11"/>
        <v/>
      </c>
      <c r="I182" s="15" t="str">
        <f t="shared" si="12"/>
        <v/>
      </c>
    </row>
    <row r="183" spans="4:9" x14ac:dyDescent="0.25">
      <c r="D183">
        <f t="shared" si="13"/>
        <v>176</v>
      </c>
      <c r="E183" s="15" t="str">
        <f t="shared" si="14"/>
        <v/>
      </c>
      <c r="F183" s="15" t="str">
        <f t="shared" si="10"/>
        <v/>
      </c>
      <c r="G183" s="15" t="str">
        <f>IF(OR(D183="",E183=""),"",E183*'Q1 (i)'!I178)</f>
        <v/>
      </c>
      <c r="H183" s="15" t="str">
        <f t="shared" si="11"/>
        <v/>
      </c>
      <c r="I183" s="15" t="str">
        <f t="shared" si="12"/>
        <v/>
      </c>
    </row>
    <row r="184" spans="4:9" x14ac:dyDescent="0.25">
      <c r="D184">
        <f t="shared" si="13"/>
        <v>177</v>
      </c>
      <c r="E184" s="15" t="str">
        <f t="shared" si="14"/>
        <v/>
      </c>
      <c r="F184" s="15" t="str">
        <f t="shared" si="10"/>
        <v/>
      </c>
      <c r="G184" s="15" t="str">
        <f>IF(OR(D184="",E184=""),"",E184*'Q1 (i)'!I179)</f>
        <v/>
      </c>
      <c r="H184" s="15" t="str">
        <f t="shared" si="11"/>
        <v/>
      </c>
      <c r="I184" s="15" t="str">
        <f t="shared" si="12"/>
        <v/>
      </c>
    </row>
    <row r="185" spans="4:9" x14ac:dyDescent="0.25">
      <c r="D185">
        <f t="shared" si="13"/>
        <v>178</v>
      </c>
      <c r="E185" s="15" t="str">
        <f t="shared" si="14"/>
        <v/>
      </c>
      <c r="F185" s="15" t="str">
        <f t="shared" si="10"/>
        <v/>
      </c>
      <c r="G185" s="15" t="str">
        <f>IF(OR(D185="",E185=""),"",E185*'Q1 (i)'!I180)</f>
        <v/>
      </c>
      <c r="H185" s="15" t="str">
        <f t="shared" si="11"/>
        <v/>
      </c>
      <c r="I185" s="15" t="str">
        <f t="shared" si="12"/>
        <v/>
      </c>
    </row>
    <row r="186" spans="4:9" x14ac:dyDescent="0.25">
      <c r="D186">
        <f t="shared" si="13"/>
        <v>179</v>
      </c>
      <c r="E186" s="15" t="str">
        <f t="shared" si="14"/>
        <v/>
      </c>
      <c r="F186" s="15" t="str">
        <f t="shared" si="10"/>
        <v/>
      </c>
      <c r="G186" s="15" t="str">
        <f>IF(OR(D186="",E186=""),"",E186*'Q1 (i)'!I181)</f>
        <v/>
      </c>
      <c r="H186" s="15" t="str">
        <f t="shared" si="11"/>
        <v/>
      </c>
      <c r="I186" s="15" t="str">
        <f t="shared" si="12"/>
        <v/>
      </c>
    </row>
    <row r="187" spans="4:9" x14ac:dyDescent="0.25">
      <c r="D187">
        <f t="shared" si="13"/>
        <v>180</v>
      </c>
      <c r="E187" s="15" t="str">
        <f t="shared" si="14"/>
        <v/>
      </c>
      <c r="F187" s="15" t="str">
        <f t="shared" si="10"/>
        <v/>
      </c>
      <c r="G187" s="15" t="str">
        <f>IF(OR(D187="",E187=""),"",E187*'Q1 (i)'!I182)</f>
        <v/>
      </c>
      <c r="H187" s="15" t="str">
        <f t="shared" si="11"/>
        <v/>
      </c>
      <c r="I187" s="15" t="str">
        <f t="shared" si="12"/>
        <v/>
      </c>
    </row>
    <row r="188" spans="4:9" x14ac:dyDescent="0.25">
      <c r="D188">
        <f t="shared" si="13"/>
        <v>181</v>
      </c>
      <c r="E188" s="15" t="str">
        <f t="shared" si="14"/>
        <v/>
      </c>
      <c r="F188" s="15" t="str">
        <f t="shared" si="10"/>
        <v/>
      </c>
      <c r="G188" s="15" t="str">
        <f>IF(OR(D188="",E188=""),"",E188*'Q1 (i)'!I183)</f>
        <v/>
      </c>
      <c r="H188" s="15" t="str">
        <f t="shared" si="11"/>
        <v/>
      </c>
      <c r="I188" s="15" t="str">
        <f t="shared" si="12"/>
        <v/>
      </c>
    </row>
    <row r="189" spans="4:9" x14ac:dyDescent="0.25">
      <c r="D189">
        <f t="shared" si="13"/>
        <v>182</v>
      </c>
      <c r="E189" s="15" t="str">
        <f t="shared" si="14"/>
        <v/>
      </c>
      <c r="F189" s="15" t="str">
        <f t="shared" si="10"/>
        <v/>
      </c>
      <c r="G189" s="15" t="str">
        <f>IF(OR(D189="",E189=""),"",E189*'Q1 (i)'!I184)</f>
        <v/>
      </c>
      <c r="H189" s="15" t="str">
        <f t="shared" si="11"/>
        <v/>
      </c>
      <c r="I189" s="15" t="str">
        <f t="shared" si="12"/>
        <v/>
      </c>
    </row>
    <row r="190" spans="4:9" x14ac:dyDescent="0.25">
      <c r="D190">
        <f t="shared" si="13"/>
        <v>183</v>
      </c>
      <c r="E190" s="15" t="str">
        <f t="shared" si="14"/>
        <v/>
      </c>
      <c r="F190" s="15" t="str">
        <f t="shared" si="10"/>
        <v/>
      </c>
      <c r="G190" s="15" t="str">
        <f>IF(OR(D190="",E190=""),"",E190*'Q1 (i)'!I185)</f>
        <v/>
      </c>
      <c r="H190" s="15" t="str">
        <f t="shared" si="11"/>
        <v/>
      </c>
      <c r="I190" s="15" t="str">
        <f t="shared" si="12"/>
        <v/>
      </c>
    </row>
    <row r="191" spans="4:9" x14ac:dyDescent="0.25">
      <c r="D191">
        <f t="shared" si="13"/>
        <v>184</v>
      </c>
      <c r="E191" s="15" t="str">
        <f t="shared" si="14"/>
        <v/>
      </c>
      <c r="F191" s="15" t="str">
        <f t="shared" si="10"/>
        <v/>
      </c>
      <c r="G191" s="15" t="str">
        <f>IF(OR(D191="",E191=""),"",E191*'Q1 (i)'!I186)</f>
        <v/>
      </c>
      <c r="H191" s="15" t="str">
        <f t="shared" si="11"/>
        <v/>
      </c>
      <c r="I191" s="15" t="str">
        <f t="shared" si="12"/>
        <v/>
      </c>
    </row>
    <row r="192" spans="4:9" x14ac:dyDescent="0.25">
      <c r="D192">
        <f t="shared" si="13"/>
        <v>185</v>
      </c>
      <c r="E192" s="15" t="str">
        <f t="shared" si="14"/>
        <v/>
      </c>
      <c r="F192" s="15" t="str">
        <f t="shared" si="10"/>
        <v/>
      </c>
      <c r="G192" s="15" t="str">
        <f>IF(OR(D192="",E192=""),"",E192*'Q1 (i)'!I187)</f>
        <v/>
      </c>
      <c r="H192" s="15" t="str">
        <f t="shared" si="11"/>
        <v/>
      </c>
      <c r="I192" s="15" t="str">
        <f t="shared" si="12"/>
        <v/>
      </c>
    </row>
    <row r="193" spans="4:9" x14ac:dyDescent="0.25">
      <c r="D193">
        <f t="shared" si="13"/>
        <v>186</v>
      </c>
      <c r="E193" s="15" t="str">
        <f t="shared" si="14"/>
        <v/>
      </c>
      <c r="F193" s="15" t="str">
        <f t="shared" si="10"/>
        <v/>
      </c>
      <c r="G193" s="15" t="str">
        <f>IF(OR(D193="",E193=""),"",E193*'Q1 (i)'!I188)</f>
        <v/>
      </c>
      <c r="H193" s="15" t="str">
        <f t="shared" si="11"/>
        <v/>
      </c>
      <c r="I193" s="15" t="str">
        <f t="shared" si="12"/>
        <v/>
      </c>
    </row>
    <row r="194" spans="4:9" x14ac:dyDescent="0.25">
      <c r="D194">
        <f t="shared" si="13"/>
        <v>187</v>
      </c>
      <c r="E194" s="15" t="str">
        <f t="shared" si="14"/>
        <v/>
      </c>
      <c r="F194" s="15" t="str">
        <f t="shared" si="10"/>
        <v/>
      </c>
      <c r="G194" s="15" t="str">
        <f>IF(OR(D194="",E194=""),"",E194*'Q1 (i)'!I189)</f>
        <v/>
      </c>
      <c r="H194" s="15" t="str">
        <f t="shared" si="11"/>
        <v/>
      </c>
      <c r="I194" s="15" t="str">
        <f t="shared" si="12"/>
        <v/>
      </c>
    </row>
    <row r="195" spans="4:9" x14ac:dyDescent="0.25">
      <c r="D195">
        <f t="shared" si="13"/>
        <v>188</v>
      </c>
      <c r="E195" s="15" t="str">
        <f t="shared" si="14"/>
        <v/>
      </c>
      <c r="F195" s="15" t="str">
        <f t="shared" si="10"/>
        <v/>
      </c>
      <c r="G195" s="15" t="str">
        <f>IF(OR(D195="",E195=""),"",E195*'Q1 (i)'!I190)</f>
        <v/>
      </c>
      <c r="H195" s="15" t="str">
        <f t="shared" si="11"/>
        <v/>
      </c>
      <c r="I195" s="15" t="str">
        <f t="shared" si="12"/>
        <v/>
      </c>
    </row>
    <row r="196" spans="4:9" x14ac:dyDescent="0.25">
      <c r="D196">
        <f t="shared" si="13"/>
        <v>189</v>
      </c>
      <c r="E196" s="15" t="str">
        <f t="shared" si="14"/>
        <v/>
      </c>
      <c r="F196" s="15" t="str">
        <f t="shared" si="10"/>
        <v/>
      </c>
      <c r="G196" s="15" t="str">
        <f>IF(OR(D196="",E196=""),"",E196*'Q1 (i)'!I191)</f>
        <v/>
      </c>
      <c r="H196" s="15" t="str">
        <f t="shared" si="11"/>
        <v/>
      </c>
      <c r="I196" s="15" t="str">
        <f t="shared" si="12"/>
        <v/>
      </c>
    </row>
    <row r="197" spans="4:9" x14ac:dyDescent="0.25">
      <c r="D197">
        <f t="shared" si="13"/>
        <v>190</v>
      </c>
      <c r="E197" s="15" t="str">
        <f t="shared" si="14"/>
        <v/>
      </c>
      <c r="F197" s="15" t="str">
        <f t="shared" si="10"/>
        <v/>
      </c>
      <c r="G197" s="15" t="str">
        <f>IF(OR(D197="",E197=""),"",E197*'Q1 (i)'!I192)</f>
        <v/>
      </c>
      <c r="H197" s="15" t="str">
        <f t="shared" si="11"/>
        <v/>
      </c>
      <c r="I197" s="15" t="str">
        <f t="shared" si="12"/>
        <v/>
      </c>
    </row>
    <row r="198" spans="4:9" x14ac:dyDescent="0.25">
      <c r="D198">
        <f t="shared" si="13"/>
        <v>191</v>
      </c>
      <c r="E198" s="15" t="str">
        <f t="shared" si="14"/>
        <v/>
      </c>
      <c r="F198" s="15" t="str">
        <f t="shared" si="10"/>
        <v/>
      </c>
      <c r="G198" s="15" t="str">
        <f>IF(OR(D198="",E198=""),"",E198*'Q1 (i)'!I193)</f>
        <v/>
      </c>
      <c r="H198" s="15" t="str">
        <f t="shared" si="11"/>
        <v/>
      </c>
      <c r="I198" s="15" t="str">
        <f t="shared" si="12"/>
        <v/>
      </c>
    </row>
    <row r="199" spans="4:9" x14ac:dyDescent="0.25">
      <c r="D199">
        <f t="shared" si="13"/>
        <v>192</v>
      </c>
      <c r="E199" s="15" t="str">
        <f t="shared" si="14"/>
        <v/>
      </c>
      <c r="F199" s="15" t="str">
        <f t="shared" si="10"/>
        <v/>
      </c>
      <c r="G199" s="15" t="str">
        <f>IF(OR(D199="",E199=""),"",E199*'Q1 (i)'!I194)</f>
        <v/>
      </c>
      <c r="H199" s="15" t="str">
        <f t="shared" si="11"/>
        <v/>
      </c>
      <c r="I199" s="15" t="str">
        <f t="shared" si="12"/>
        <v/>
      </c>
    </row>
    <row r="200" spans="4:9" x14ac:dyDescent="0.25">
      <c r="D200">
        <f t="shared" si="13"/>
        <v>193</v>
      </c>
      <c r="E200" s="15" t="str">
        <f t="shared" si="14"/>
        <v/>
      </c>
      <c r="F200" s="15" t="str">
        <f t="shared" si="10"/>
        <v/>
      </c>
      <c r="G200" s="15" t="str">
        <f>IF(OR(D200="",E200=""),"",E200*'Q1 (i)'!I195)</f>
        <v/>
      </c>
      <c r="H200" s="15" t="str">
        <f t="shared" si="11"/>
        <v/>
      </c>
      <c r="I200" s="15" t="str">
        <f t="shared" si="12"/>
        <v/>
      </c>
    </row>
    <row r="201" spans="4:9" x14ac:dyDescent="0.25">
      <c r="D201">
        <f t="shared" si="13"/>
        <v>194</v>
      </c>
      <c r="E201" s="15" t="str">
        <f t="shared" si="14"/>
        <v/>
      </c>
      <c r="F201" s="15" t="str">
        <f t="shared" ref="F201:F247" si="15">IF(OR(D201="",E201=""),"",MIN($E$5,E201+G201))</f>
        <v/>
      </c>
      <c r="G201" s="15" t="str">
        <f>IF(OR(D201="",E201=""),"",E201*'Q1 (i)'!I196)</f>
        <v/>
      </c>
      <c r="H201" s="15" t="str">
        <f t="shared" ref="H201:H247" si="16">IF(OR(D201="",E201=""),"",F201-G201)</f>
        <v/>
      </c>
      <c r="I201" s="15" t="str">
        <f t="shared" ref="I201:I247" si="17">IF(OR(D201="",E201=""),"",E201-H201)</f>
        <v/>
      </c>
    </row>
    <row r="202" spans="4:9" x14ac:dyDescent="0.25">
      <c r="D202">
        <f t="shared" ref="D202:D265" si="18">IF(D201&lt;$E$3,D201+1,"")</f>
        <v>195</v>
      </c>
      <c r="E202" s="15" t="str">
        <f t="shared" ref="E202:E247" si="19">IF(D202="","",IF(I201&lt;=0,"",I201))</f>
        <v/>
      </c>
      <c r="F202" s="15" t="str">
        <f t="shared" si="15"/>
        <v/>
      </c>
      <c r="G202" s="15" t="str">
        <f>IF(OR(D202="",E202=""),"",E202*'Q1 (i)'!I197)</f>
        <v/>
      </c>
      <c r="H202" s="15" t="str">
        <f t="shared" si="16"/>
        <v/>
      </c>
      <c r="I202" s="15" t="str">
        <f t="shared" si="17"/>
        <v/>
      </c>
    </row>
    <row r="203" spans="4:9" x14ac:dyDescent="0.25">
      <c r="D203">
        <f t="shared" si="18"/>
        <v>196</v>
      </c>
      <c r="E203" s="15" t="str">
        <f t="shared" si="19"/>
        <v/>
      </c>
      <c r="F203" s="15" t="str">
        <f t="shared" si="15"/>
        <v/>
      </c>
      <c r="G203" s="15" t="str">
        <f>IF(OR(D203="",E203=""),"",E203*'Q1 (i)'!I198)</f>
        <v/>
      </c>
      <c r="H203" s="15" t="str">
        <f t="shared" si="16"/>
        <v/>
      </c>
      <c r="I203" s="15" t="str">
        <f t="shared" si="17"/>
        <v/>
      </c>
    </row>
    <row r="204" spans="4:9" x14ac:dyDescent="0.25">
      <c r="D204">
        <f t="shared" si="18"/>
        <v>197</v>
      </c>
      <c r="E204" s="15" t="str">
        <f t="shared" si="19"/>
        <v/>
      </c>
      <c r="F204" s="15" t="str">
        <f t="shared" si="15"/>
        <v/>
      </c>
      <c r="G204" s="15" t="str">
        <f>IF(OR(D204="",E204=""),"",E204*'Q1 (i)'!I199)</f>
        <v/>
      </c>
      <c r="H204" s="15" t="str">
        <f t="shared" si="16"/>
        <v/>
      </c>
      <c r="I204" s="15" t="str">
        <f t="shared" si="17"/>
        <v/>
      </c>
    </row>
    <row r="205" spans="4:9" x14ac:dyDescent="0.25">
      <c r="D205">
        <f t="shared" si="18"/>
        <v>198</v>
      </c>
      <c r="E205" s="15" t="str">
        <f t="shared" si="19"/>
        <v/>
      </c>
      <c r="F205" s="15" t="str">
        <f t="shared" si="15"/>
        <v/>
      </c>
      <c r="G205" s="15" t="str">
        <f>IF(OR(D205="",E205=""),"",E205*'Q1 (i)'!I200)</f>
        <v/>
      </c>
      <c r="H205" s="15" t="str">
        <f t="shared" si="16"/>
        <v/>
      </c>
      <c r="I205" s="15" t="str">
        <f t="shared" si="17"/>
        <v/>
      </c>
    </row>
    <row r="206" spans="4:9" x14ac:dyDescent="0.25">
      <c r="D206">
        <f t="shared" si="18"/>
        <v>199</v>
      </c>
      <c r="E206" s="15" t="str">
        <f t="shared" si="19"/>
        <v/>
      </c>
      <c r="F206" s="15" t="str">
        <f t="shared" si="15"/>
        <v/>
      </c>
      <c r="G206" s="15" t="str">
        <f>IF(OR(D206="",E206=""),"",E206*'Q1 (i)'!I201)</f>
        <v/>
      </c>
      <c r="H206" s="15" t="str">
        <f t="shared" si="16"/>
        <v/>
      </c>
      <c r="I206" s="15" t="str">
        <f t="shared" si="17"/>
        <v/>
      </c>
    </row>
    <row r="207" spans="4:9" x14ac:dyDescent="0.25">
      <c r="D207">
        <f t="shared" si="18"/>
        <v>200</v>
      </c>
      <c r="E207" s="15" t="str">
        <f t="shared" si="19"/>
        <v/>
      </c>
      <c r="F207" s="15" t="str">
        <f t="shared" si="15"/>
        <v/>
      </c>
      <c r="G207" s="15" t="str">
        <f>IF(OR(D207="",E207=""),"",E207*'Q1 (i)'!I202)</f>
        <v/>
      </c>
      <c r="H207" s="15" t="str">
        <f t="shared" si="16"/>
        <v/>
      </c>
      <c r="I207" s="15" t="str">
        <f t="shared" si="17"/>
        <v/>
      </c>
    </row>
    <row r="208" spans="4:9" x14ac:dyDescent="0.25">
      <c r="D208">
        <f t="shared" si="18"/>
        <v>201</v>
      </c>
      <c r="E208" s="15" t="str">
        <f t="shared" si="19"/>
        <v/>
      </c>
      <c r="F208" s="15" t="str">
        <f t="shared" si="15"/>
        <v/>
      </c>
      <c r="G208" s="15" t="str">
        <f>IF(OR(D208="",E208=""),"",E208*'Q1 (i)'!I203)</f>
        <v/>
      </c>
      <c r="H208" s="15" t="str">
        <f t="shared" si="16"/>
        <v/>
      </c>
      <c r="I208" s="15" t="str">
        <f t="shared" si="17"/>
        <v/>
      </c>
    </row>
    <row r="209" spans="4:9" x14ac:dyDescent="0.25">
      <c r="D209">
        <f t="shared" si="18"/>
        <v>202</v>
      </c>
      <c r="E209" s="15" t="str">
        <f t="shared" si="19"/>
        <v/>
      </c>
      <c r="F209" s="15" t="str">
        <f t="shared" si="15"/>
        <v/>
      </c>
      <c r="G209" s="15" t="str">
        <f>IF(OR(D209="",E209=""),"",E209*'Q1 (i)'!I204)</f>
        <v/>
      </c>
      <c r="H209" s="15" t="str">
        <f t="shared" si="16"/>
        <v/>
      </c>
      <c r="I209" s="15" t="str">
        <f t="shared" si="17"/>
        <v/>
      </c>
    </row>
    <row r="210" spans="4:9" x14ac:dyDescent="0.25">
      <c r="D210">
        <f t="shared" si="18"/>
        <v>203</v>
      </c>
      <c r="E210" s="15" t="str">
        <f t="shared" si="19"/>
        <v/>
      </c>
      <c r="F210" s="15" t="str">
        <f t="shared" si="15"/>
        <v/>
      </c>
      <c r="G210" s="15" t="str">
        <f>IF(OR(D210="",E210=""),"",E210*'Q1 (i)'!I205)</f>
        <v/>
      </c>
      <c r="H210" s="15" t="str">
        <f t="shared" si="16"/>
        <v/>
      </c>
      <c r="I210" s="15" t="str">
        <f t="shared" si="17"/>
        <v/>
      </c>
    </row>
    <row r="211" spans="4:9" x14ac:dyDescent="0.25">
      <c r="D211">
        <f t="shared" si="18"/>
        <v>204</v>
      </c>
      <c r="E211" s="15" t="str">
        <f t="shared" si="19"/>
        <v/>
      </c>
      <c r="F211" s="15" t="str">
        <f t="shared" si="15"/>
        <v/>
      </c>
      <c r="G211" s="15" t="str">
        <f>IF(OR(D211="",E211=""),"",E211*'Q1 (i)'!I206)</f>
        <v/>
      </c>
      <c r="H211" s="15" t="str">
        <f t="shared" si="16"/>
        <v/>
      </c>
      <c r="I211" s="15" t="str">
        <f t="shared" si="17"/>
        <v/>
      </c>
    </row>
    <row r="212" spans="4:9" x14ac:dyDescent="0.25">
      <c r="D212">
        <f t="shared" si="18"/>
        <v>205</v>
      </c>
      <c r="E212" s="15" t="str">
        <f t="shared" si="19"/>
        <v/>
      </c>
      <c r="F212" s="15" t="str">
        <f t="shared" si="15"/>
        <v/>
      </c>
      <c r="G212" s="15" t="str">
        <f>IF(OR(D212="",E212=""),"",E212*'Q1 (i)'!I207)</f>
        <v/>
      </c>
      <c r="H212" s="15" t="str">
        <f t="shared" si="16"/>
        <v/>
      </c>
      <c r="I212" s="15" t="str">
        <f t="shared" si="17"/>
        <v/>
      </c>
    </row>
    <row r="213" spans="4:9" x14ac:dyDescent="0.25">
      <c r="D213">
        <f t="shared" si="18"/>
        <v>206</v>
      </c>
      <c r="E213" s="15" t="str">
        <f t="shared" si="19"/>
        <v/>
      </c>
      <c r="F213" s="15" t="str">
        <f t="shared" si="15"/>
        <v/>
      </c>
      <c r="G213" s="15" t="str">
        <f>IF(OR(D213="",E213=""),"",E213*'Q1 (i)'!I208)</f>
        <v/>
      </c>
      <c r="H213" s="15" t="str">
        <f t="shared" si="16"/>
        <v/>
      </c>
      <c r="I213" s="15" t="str">
        <f t="shared" si="17"/>
        <v/>
      </c>
    </row>
    <row r="214" spans="4:9" x14ac:dyDescent="0.25">
      <c r="D214">
        <f t="shared" si="18"/>
        <v>207</v>
      </c>
      <c r="E214" s="15" t="str">
        <f t="shared" si="19"/>
        <v/>
      </c>
      <c r="F214" s="15" t="str">
        <f t="shared" si="15"/>
        <v/>
      </c>
      <c r="G214" s="15" t="str">
        <f>IF(OR(D214="",E214=""),"",E214*'Q1 (i)'!I209)</f>
        <v/>
      </c>
      <c r="H214" s="15" t="str">
        <f t="shared" si="16"/>
        <v/>
      </c>
      <c r="I214" s="15" t="str">
        <f t="shared" si="17"/>
        <v/>
      </c>
    </row>
    <row r="215" spans="4:9" x14ac:dyDescent="0.25">
      <c r="D215">
        <f t="shared" si="18"/>
        <v>208</v>
      </c>
      <c r="E215" s="15" t="str">
        <f t="shared" si="19"/>
        <v/>
      </c>
      <c r="F215" s="15" t="str">
        <f t="shared" si="15"/>
        <v/>
      </c>
      <c r="G215" s="15" t="str">
        <f>IF(OR(D215="",E215=""),"",E215*'Q1 (i)'!I210)</f>
        <v/>
      </c>
      <c r="H215" s="15" t="str">
        <f t="shared" si="16"/>
        <v/>
      </c>
      <c r="I215" s="15" t="str">
        <f t="shared" si="17"/>
        <v/>
      </c>
    </row>
    <row r="216" spans="4:9" x14ac:dyDescent="0.25">
      <c r="D216">
        <f t="shared" si="18"/>
        <v>209</v>
      </c>
      <c r="E216" s="15" t="str">
        <f t="shared" si="19"/>
        <v/>
      </c>
      <c r="F216" s="15" t="str">
        <f t="shared" si="15"/>
        <v/>
      </c>
      <c r="G216" s="15" t="str">
        <f>IF(OR(D216="",E216=""),"",E216*'Q1 (i)'!I211)</f>
        <v/>
      </c>
      <c r="H216" s="15" t="str">
        <f t="shared" si="16"/>
        <v/>
      </c>
      <c r="I216" s="15" t="str">
        <f t="shared" si="17"/>
        <v/>
      </c>
    </row>
    <row r="217" spans="4:9" x14ac:dyDescent="0.25">
      <c r="D217">
        <f t="shared" si="18"/>
        <v>210</v>
      </c>
      <c r="E217" s="15" t="str">
        <f t="shared" si="19"/>
        <v/>
      </c>
      <c r="F217" s="15" t="str">
        <f t="shared" si="15"/>
        <v/>
      </c>
      <c r="G217" s="15" t="str">
        <f>IF(OR(D217="",E217=""),"",E217*'Q1 (i)'!I212)</f>
        <v/>
      </c>
      <c r="H217" s="15" t="str">
        <f t="shared" si="16"/>
        <v/>
      </c>
      <c r="I217" s="15" t="str">
        <f t="shared" si="17"/>
        <v/>
      </c>
    </row>
    <row r="218" spans="4:9" x14ac:dyDescent="0.25">
      <c r="D218">
        <f t="shared" si="18"/>
        <v>211</v>
      </c>
      <c r="E218" s="15" t="str">
        <f t="shared" si="19"/>
        <v/>
      </c>
      <c r="F218" s="15" t="str">
        <f t="shared" si="15"/>
        <v/>
      </c>
      <c r="G218" s="15" t="str">
        <f>IF(OR(D218="",E218=""),"",E218*'Q1 (i)'!I213)</f>
        <v/>
      </c>
      <c r="H218" s="15" t="str">
        <f t="shared" si="16"/>
        <v/>
      </c>
      <c r="I218" s="15" t="str">
        <f t="shared" si="17"/>
        <v/>
      </c>
    </row>
    <row r="219" spans="4:9" x14ac:dyDescent="0.25">
      <c r="D219">
        <f t="shared" si="18"/>
        <v>212</v>
      </c>
      <c r="E219" s="15" t="str">
        <f t="shared" si="19"/>
        <v/>
      </c>
      <c r="F219" s="15" t="str">
        <f t="shared" si="15"/>
        <v/>
      </c>
      <c r="G219" s="15" t="str">
        <f>IF(OR(D219="",E219=""),"",E219*'Q1 (i)'!I214)</f>
        <v/>
      </c>
      <c r="H219" s="15" t="str">
        <f t="shared" si="16"/>
        <v/>
      </c>
      <c r="I219" s="15" t="str">
        <f t="shared" si="17"/>
        <v/>
      </c>
    </row>
    <row r="220" spans="4:9" x14ac:dyDescent="0.25">
      <c r="D220">
        <f t="shared" si="18"/>
        <v>213</v>
      </c>
      <c r="E220" s="15" t="str">
        <f t="shared" si="19"/>
        <v/>
      </c>
      <c r="F220" s="15" t="str">
        <f t="shared" si="15"/>
        <v/>
      </c>
      <c r="G220" s="15" t="str">
        <f>IF(OR(D220="",E220=""),"",E220*'Q1 (i)'!I215)</f>
        <v/>
      </c>
      <c r="H220" s="15" t="str">
        <f t="shared" si="16"/>
        <v/>
      </c>
      <c r="I220" s="15" t="str">
        <f t="shared" si="17"/>
        <v/>
      </c>
    </row>
    <row r="221" spans="4:9" x14ac:dyDescent="0.25">
      <c r="D221">
        <f t="shared" si="18"/>
        <v>214</v>
      </c>
      <c r="E221" s="15" t="str">
        <f t="shared" si="19"/>
        <v/>
      </c>
      <c r="F221" s="15" t="str">
        <f t="shared" si="15"/>
        <v/>
      </c>
      <c r="G221" s="15" t="str">
        <f>IF(OR(D221="",E221=""),"",E221*'Q1 (i)'!I216)</f>
        <v/>
      </c>
      <c r="H221" s="15" t="str">
        <f t="shared" si="16"/>
        <v/>
      </c>
      <c r="I221" s="15" t="str">
        <f t="shared" si="17"/>
        <v/>
      </c>
    </row>
    <row r="222" spans="4:9" x14ac:dyDescent="0.25">
      <c r="D222">
        <f t="shared" si="18"/>
        <v>215</v>
      </c>
      <c r="E222" s="15" t="str">
        <f t="shared" si="19"/>
        <v/>
      </c>
      <c r="F222" s="15" t="str">
        <f t="shared" si="15"/>
        <v/>
      </c>
      <c r="G222" s="15" t="str">
        <f>IF(OR(D222="",E222=""),"",E222*'Q1 (i)'!I217)</f>
        <v/>
      </c>
      <c r="H222" s="15" t="str">
        <f t="shared" si="16"/>
        <v/>
      </c>
      <c r="I222" s="15" t="str">
        <f t="shared" si="17"/>
        <v/>
      </c>
    </row>
    <row r="223" spans="4:9" x14ac:dyDescent="0.25">
      <c r="D223">
        <f t="shared" si="18"/>
        <v>216</v>
      </c>
      <c r="E223" s="15" t="str">
        <f t="shared" si="19"/>
        <v/>
      </c>
      <c r="F223" s="15" t="str">
        <f t="shared" si="15"/>
        <v/>
      </c>
      <c r="G223" s="15" t="str">
        <f>IF(OR(D223="",E223=""),"",E223*'Q1 (i)'!I218)</f>
        <v/>
      </c>
      <c r="H223" s="15" t="str">
        <f t="shared" si="16"/>
        <v/>
      </c>
      <c r="I223" s="15" t="str">
        <f t="shared" si="17"/>
        <v/>
      </c>
    </row>
    <row r="224" spans="4:9" x14ac:dyDescent="0.25">
      <c r="D224">
        <f t="shared" si="18"/>
        <v>217</v>
      </c>
      <c r="E224" s="15" t="str">
        <f t="shared" si="19"/>
        <v/>
      </c>
      <c r="F224" s="15" t="str">
        <f t="shared" si="15"/>
        <v/>
      </c>
      <c r="G224" s="15" t="str">
        <f>IF(OR(D224="",E224=""),"",E224*'Q1 (i)'!I219)</f>
        <v/>
      </c>
      <c r="H224" s="15" t="str">
        <f t="shared" si="16"/>
        <v/>
      </c>
      <c r="I224" s="15" t="str">
        <f t="shared" si="17"/>
        <v/>
      </c>
    </row>
    <row r="225" spans="4:9" x14ac:dyDescent="0.25">
      <c r="D225">
        <f t="shared" si="18"/>
        <v>218</v>
      </c>
      <c r="E225" s="15" t="str">
        <f t="shared" si="19"/>
        <v/>
      </c>
      <c r="F225" s="15" t="str">
        <f t="shared" si="15"/>
        <v/>
      </c>
      <c r="G225" s="15" t="str">
        <f>IF(OR(D225="",E225=""),"",E225*'Q1 (i)'!I220)</f>
        <v/>
      </c>
      <c r="H225" s="15" t="str">
        <f t="shared" si="16"/>
        <v/>
      </c>
      <c r="I225" s="15" t="str">
        <f t="shared" si="17"/>
        <v/>
      </c>
    </row>
    <row r="226" spans="4:9" x14ac:dyDescent="0.25">
      <c r="D226">
        <f t="shared" si="18"/>
        <v>219</v>
      </c>
      <c r="E226" s="15" t="str">
        <f t="shared" si="19"/>
        <v/>
      </c>
      <c r="F226" s="15" t="str">
        <f t="shared" si="15"/>
        <v/>
      </c>
      <c r="G226" s="15" t="str">
        <f>IF(OR(D226="",E226=""),"",E226*'Q1 (i)'!I221)</f>
        <v/>
      </c>
      <c r="H226" s="15" t="str">
        <f t="shared" si="16"/>
        <v/>
      </c>
      <c r="I226" s="15" t="str">
        <f t="shared" si="17"/>
        <v/>
      </c>
    </row>
    <row r="227" spans="4:9" x14ac:dyDescent="0.25">
      <c r="D227">
        <f t="shared" si="18"/>
        <v>220</v>
      </c>
      <c r="E227" s="15" t="str">
        <f t="shared" si="19"/>
        <v/>
      </c>
      <c r="F227" s="15" t="str">
        <f t="shared" si="15"/>
        <v/>
      </c>
      <c r="G227" s="15" t="str">
        <f>IF(OR(D227="",E227=""),"",E227*'Q1 (i)'!I222)</f>
        <v/>
      </c>
      <c r="H227" s="15" t="str">
        <f t="shared" si="16"/>
        <v/>
      </c>
      <c r="I227" s="15" t="str">
        <f t="shared" si="17"/>
        <v/>
      </c>
    </row>
    <row r="228" spans="4:9" x14ac:dyDescent="0.25">
      <c r="D228">
        <f t="shared" si="18"/>
        <v>221</v>
      </c>
      <c r="E228" s="15" t="str">
        <f t="shared" si="19"/>
        <v/>
      </c>
      <c r="F228" s="15" t="str">
        <f t="shared" si="15"/>
        <v/>
      </c>
      <c r="G228" s="15" t="str">
        <f>IF(OR(D228="",E228=""),"",E228*'Q1 (i)'!I223)</f>
        <v/>
      </c>
      <c r="H228" s="15" t="str">
        <f t="shared" si="16"/>
        <v/>
      </c>
      <c r="I228" s="15" t="str">
        <f t="shared" si="17"/>
        <v/>
      </c>
    </row>
    <row r="229" spans="4:9" x14ac:dyDescent="0.25">
      <c r="D229">
        <f t="shared" si="18"/>
        <v>222</v>
      </c>
      <c r="E229" s="15" t="str">
        <f t="shared" si="19"/>
        <v/>
      </c>
      <c r="F229" s="15" t="str">
        <f t="shared" si="15"/>
        <v/>
      </c>
      <c r="G229" s="15" t="str">
        <f>IF(OR(D229="",E229=""),"",E229*'Q1 (i)'!I224)</f>
        <v/>
      </c>
      <c r="H229" s="15" t="str">
        <f t="shared" si="16"/>
        <v/>
      </c>
      <c r="I229" s="15" t="str">
        <f t="shared" si="17"/>
        <v/>
      </c>
    </row>
    <row r="230" spans="4:9" x14ac:dyDescent="0.25">
      <c r="D230">
        <f t="shared" si="18"/>
        <v>223</v>
      </c>
      <c r="E230" s="15" t="str">
        <f t="shared" si="19"/>
        <v/>
      </c>
      <c r="F230" s="15" t="str">
        <f t="shared" si="15"/>
        <v/>
      </c>
      <c r="G230" s="15" t="str">
        <f>IF(OR(D230="",E230=""),"",E230*'Q1 (i)'!I225)</f>
        <v/>
      </c>
      <c r="H230" s="15" t="str">
        <f t="shared" si="16"/>
        <v/>
      </c>
      <c r="I230" s="15" t="str">
        <f t="shared" si="17"/>
        <v/>
      </c>
    </row>
    <row r="231" spans="4:9" x14ac:dyDescent="0.25">
      <c r="D231">
        <f t="shared" si="18"/>
        <v>224</v>
      </c>
      <c r="E231" s="15" t="str">
        <f t="shared" si="19"/>
        <v/>
      </c>
      <c r="F231" s="15" t="str">
        <f t="shared" si="15"/>
        <v/>
      </c>
      <c r="G231" s="15" t="str">
        <f>IF(OR(D231="",E231=""),"",E231*'Q1 (i)'!I226)</f>
        <v/>
      </c>
      <c r="H231" s="15" t="str">
        <f t="shared" si="16"/>
        <v/>
      </c>
      <c r="I231" s="15" t="str">
        <f t="shared" si="17"/>
        <v/>
      </c>
    </row>
    <row r="232" spans="4:9" x14ac:dyDescent="0.25">
      <c r="D232">
        <f t="shared" si="18"/>
        <v>225</v>
      </c>
      <c r="E232" s="15" t="str">
        <f t="shared" si="19"/>
        <v/>
      </c>
      <c r="F232" s="15" t="str">
        <f t="shared" si="15"/>
        <v/>
      </c>
      <c r="G232" s="15" t="str">
        <f>IF(OR(D232="",E232=""),"",E232*'Q1 (i)'!I227)</f>
        <v/>
      </c>
      <c r="H232" s="15" t="str">
        <f t="shared" si="16"/>
        <v/>
      </c>
      <c r="I232" s="15" t="str">
        <f t="shared" si="17"/>
        <v/>
      </c>
    </row>
    <row r="233" spans="4:9" x14ac:dyDescent="0.25">
      <c r="D233">
        <f t="shared" si="18"/>
        <v>226</v>
      </c>
      <c r="E233" s="15" t="str">
        <f t="shared" si="19"/>
        <v/>
      </c>
      <c r="F233" s="15" t="str">
        <f t="shared" si="15"/>
        <v/>
      </c>
      <c r="G233" s="15" t="str">
        <f>IF(OR(D233="",E233=""),"",E233*'Q1 (i)'!I228)</f>
        <v/>
      </c>
      <c r="H233" s="15" t="str">
        <f t="shared" si="16"/>
        <v/>
      </c>
      <c r="I233" s="15" t="str">
        <f t="shared" si="17"/>
        <v/>
      </c>
    </row>
    <row r="234" spans="4:9" x14ac:dyDescent="0.25">
      <c r="D234">
        <f t="shared" si="18"/>
        <v>227</v>
      </c>
      <c r="E234" s="15" t="str">
        <f t="shared" si="19"/>
        <v/>
      </c>
      <c r="F234" s="15" t="str">
        <f t="shared" si="15"/>
        <v/>
      </c>
      <c r="G234" s="15" t="str">
        <f>IF(OR(D234="",E234=""),"",E234*'Q1 (i)'!I229)</f>
        <v/>
      </c>
      <c r="H234" s="15" t="str">
        <f t="shared" si="16"/>
        <v/>
      </c>
      <c r="I234" s="15" t="str">
        <f t="shared" si="17"/>
        <v/>
      </c>
    </row>
    <row r="235" spans="4:9" x14ac:dyDescent="0.25">
      <c r="D235">
        <f t="shared" si="18"/>
        <v>228</v>
      </c>
      <c r="E235" s="15" t="str">
        <f t="shared" si="19"/>
        <v/>
      </c>
      <c r="F235" s="15" t="str">
        <f t="shared" si="15"/>
        <v/>
      </c>
      <c r="G235" s="15" t="str">
        <f>IF(OR(D235="",E235=""),"",E235*'Q1 (i)'!I230)</f>
        <v/>
      </c>
      <c r="H235" s="15" t="str">
        <f t="shared" si="16"/>
        <v/>
      </c>
      <c r="I235" s="15" t="str">
        <f t="shared" si="17"/>
        <v/>
      </c>
    </row>
    <row r="236" spans="4:9" x14ac:dyDescent="0.25">
      <c r="D236">
        <f t="shared" si="18"/>
        <v>229</v>
      </c>
      <c r="E236" s="15" t="str">
        <f t="shared" si="19"/>
        <v/>
      </c>
      <c r="F236" s="15" t="str">
        <f t="shared" si="15"/>
        <v/>
      </c>
      <c r="G236" s="15" t="str">
        <f>IF(OR(D236="",E236=""),"",E236*'Q1 (i)'!I231)</f>
        <v/>
      </c>
      <c r="H236" s="15" t="str">
        <f t="shared" si="16"/>
        <v/>
      </c>
      <c r="I236" s="15" t="str">
        <f t="shared" si="17"/>
        <v/>
      </c>
    </row>
    <row r="237" spans="4:9" x14ac:dyDescent="0.25">
      <c r="D237">
        <f t="shared" si="18"/>
        <v>230</v>
      </c>
      <c r="E237" s="15" t="str">
        <f t="shared" si="19"/>
        <v/>
      </c>
      <c r="F237" s="15" t="str">
        <f t="shared" si="15"/>
        <v/>
      </c>
      <c r="G237" s="15" t="str">
        <f>IF(OR(D237="",E237=""),"",E237*'Q1 (i)'!I232)</f>
        <v/>
      </c>
      <c r="H237" s="15" t="str">
        <f t="shared" si="16"/>
        <v/>
      </c>
      <c r="I237" s="15" t="str">
        <f t="shared" si="17"/>
        <v/>
      </c>
    </row>
    <row r="238" spans="4:9" x14ac:dyDescent="0.25">
      <c r="D238">
        <f t="shared" si="18"/>
        <v>231</v>
      </c>
      <c r="E238" s="15" t="str">
        <f t="shared" si="19"/>
        <v/>
      </c>
      <c r="F238" s="15" t="str">
        <f t="shared" si="15"/>
        <v/>
      </c>
      <c r="G238" s="15" t="str">
        <f>IF(OR(D238="",E238=""),"",E238*'Q1 (i)'!I233)</f>
        <v/>
      </c>
      <c r="H238" s="15" t="str">
        <f t="shared" si="16"/>
        <v/>
      </c>
      <c r="I238" s="15" t="str">
        <f t="shared" si="17"/>
        <v/>
      </c>
    </row>
    <row r="239" spans="4:9" x14ac:dyDescent="0.25">
      <c r="D239">
        <f t="shared" si="18"/>
        <v>232</v>
      </c>
      <c r="E239" s="15" t="str">
        <f t="shared" si="19"/>
        <v/>
      </c>
      <c r="F239" s="15" t="str">
        <f t="shared" si="15"/>
        <v/>
      </c>
      <c r="G239" s="15" t="str">
        <f>IF(OR(D239="",E239=""),"",E239*'Q1 (i)'!I234)</f>
        <v/>
      </c>
      <c r="H239" s="15" t="str">
        <f t="shared" si="16"/>
        <v/>
      </c>
      <c r="I239" s="15" t="str">
        <f t="shared" si="17"/>
        <v/>
      </c>
    </row>
    <row r="240" spans="4:9" x14ac:dyDescent="0.25">
      <c r="D240">
        <f t="shared" si="18"/>
        <v>233</v>
      </c>
      <c r="E240" s="15" t="str">
        <f t="shared" si="19"/>
        <v/>
      </c>
      <c r="F240" s="15" t="str">
        <f t="shared" si="15"/>
        <v/>
      </c>
      <c r="G240" s="15" t="str">
        <f>IF(OR(D240="",E240=""),"",E240*'Q1 (i)'!I235)</f>
        <v/>
      </c>
      <c r="H240" s="15" t="str">
        <f t="shared" si="16"/>
        <v/>
      </c>
      <c r="I240" s="15" t="str">
        <f t="shared" si="17"/>
        <v/>
      </c>
    </row>
    <row r="241" spans="4:9" x14ac:dyDescent="0.25">
      <c r="D241">
        <f t="shared" si="18"/>
        <v>234</v>
      </c>
      <c r="E241" s="15" t="str">
        <f t="shared" si="19"/>
        <v/>
      </c>
      <c r="F241" s="15" t="str">
        <f t="shared" si="15"/>
        <v/>
      </c>
      <c r="G241" s="15" t="str">
        <f>IF(OR(D241="",E241=""),"",E241*'Q1 (i)'!I236)</f>
        <v/>
      </c>
      <c r="H241" s="15" t="str">
        <f t="shared" si="16"/>
        <v/>
      </c>
      <c r="I241" s="15" t="str">
        <f t="shared" si="17"/>
        <v/>
      </c>
    </row>
    <row r="242" spans="4:9" x14ac:dyDescent="0.25">
      <c r="D242">
        <f t="shared" si="18"/>
        <v>235</v>
      </c>
      <c r="E242" s="15" t="str">
        <f t="shared" si="19"/>
        <v/>
      </c>
      <c r="F242" s="15" t="str">
        <f t="shared" si="15"/>
        <v/>
      </c>
      <c r="G242" s="15" t="str">
        <f>IF(OR(D242="",E242=""),"",E242*'Q1 (i)'!I237)</f>
        <v/>
      </c>
      <c r="H242" s="15" t="str">
        <f t="shared" si="16"/>
        <v/>
      </c>
      <c r="I242" s="15" t="str">
        <f t="shared" si="17"/>
        <v/>
      </c>
    </row>
    <row r="243" spans="4:9" x14ac:dyDescent="0.25">
      <c r="D243">
        <f t="shared" si="18"/>
        <v>236</v>
      </c>
      <c r="E243" s="15" t="str">
        <f t="shared" si="19"/>
        <v/>
      </c>
      <c r="F243" s="15" t="str">
        <f t="shared" si="15"/>
        <v/>
      </c>
      <c r="G243" s="15" t="str">
        <f>IF(OR(D243="",E243=""),"",E243*'Q1 (i)'!I238)</f>
        <v/>
      </c>
      <c r="H243" s="15" t="str">
        <f t="shared" si="16"/>
        <v/>
      </c>
      <c r="I243" s="15" t="str">
        <f t="shared" si="17"/>
        <v/>
      </c>
    </row>
    <row r="244" spans="4:9" x14ac:dyDescent="0.25">
      <c r="D244">
        <f t="shared" si="18"/>
        <v>237</v>
      </c>
      <c r="E244" s="15" t="str">
        <f t="shared" si="19"/>
        <v/>
      </c>
      <c r="F244" s="15" t="str">
        <f t="shared" si="15"/>
        <v/>
      </c>
      <c r="G244" s="15" t="str">
        <f>IF(OR(D244="",E244=""),"",E244*'Q1 (i)'!I239)</f>
        <v/>
      </c>
      <c r="H244" s="15" t="str">
        <f t="shared" si="16"/>
        <v/>
      </c>
      <c r="I244" s="15" t="str">
        <f t="shared" si="17"/>
        <v/>
      </c>
    </row>
    <row r="245" spans="4:9" x14ac:dyDescent="0.25">
      <c r="D245">
        <f t="shared" si="18"/>
        <v>238</v>
      </c>
      <c r="E245" s="15" t="str">
        <f t="shared" si="19"/>
        <v/>
      </c>
      <c r="F245" s="15" t="str">
        <f t="shared" si="15"/>
        <v/>
      </c>
      <c r="G245" s="15" t="str">
        <f>IF(OR(D245="",E245=""),"",E245*'Q1 (i)'!I240)</f>
        <v/>
      </c>
      <c r="H245" s="15" t="str">
        <f t="shared" si="16"/>
        <v/>
      </c>
      <c r="I245" s="15" t="str">
        <f t="shared" si="17"/>
        <v/>
      </c>
    </row>
    <row r="246" spans="4:9" x14ac:dyDescent="0.25">
      <c r="D246">
        <f t="shared" si="18"/>
        <v>239</v>
      </c>
      <c r="E246" s="15" t="str">
        <f t="shared" si="19"/>
        <v/>
      </c>
      <c r="F246" s="15" t="str">
        <f t="shared" si="15"/>
        <v/>
      </c>
      <c r="G246" s="15" t="str">
        <f>IF(OR(D246="",E246=""),"",E246*'Q1 (i)'!I241)</f>
        <v/>
      </c>
      <c r="H246" s="15" t="str">
        <f t="shared" si="16"/>
        <v/>
      </c>
      <c r="I246" s="15" t="str">
        <f t="shared" si="17"/>
        <v/>
      </c>
    </row>
    <row r="247" spans="4:9" x14ac:dyDescent="0.25">
      <c r="D247">
        <f t="shared" si="18"/>
        <v>240</v>
      </c>
      <c r="E247" s="15" t="str">
        <f t="shared" si="19"/>
        <v/>
      </c>
      <c r="F247" s="15" t="str">
        <f t="shared" si="15"/>
        <v/>
      </c>
      <c r="G247" s="15" t="str">
        <f>IF(OR(D247="",E247=""),"",E247*'Q1 (i)'!I242)</f>
        <v/>
      </c>
      <c r="H247" s="15" t="str">
        <f t="shared" si="16"/>
        <v/>
      </c>
      <c r="I247" s="15" t="str">
        <f t="shared" si="17"/>
        <v/>
      </c>
    </row>
    <row r="248" spans="4:9" x14ac:dyDescent="0.25">
      <c r="D248" t="str">
        <f t="shared" si="18"/>
        <v/>
      </c>
      <c r="E248" s="15"/>
      <c r="F248" s="15"/>
      <c r="G248" s="15"/>
      <c r="H248" s="15"/>
      <c r="I248" s="15"/>
    </row>
    <row r="249" spans="4:9" x14ac:dyDescent="0.25">
      <c r="D249" t="str">
        <f t="shared" si="18"/>
        <v/>
      </c>
      <c r="E249" s="15"/>
      <c r="F249" s="15"/>
      <c r="G249" s="15"/>
      <c r="H249" s="15"/>
      <c r="I249" s="15"/>
    </row>
    <row r="250" spans="4:9" x14ac:dyDescent="0.25">
      <c r="D250" t="str">
        <f t="shared" si="18"/>
        <v/>
      </c>
      <c r="E250" s="15"/>
      <c r="F250" s="15"/>
      <c r="G250" s="15"/>
      <c r="H250" s="15"/>
      <c r="I250" s="15"/>
    </row>
    <row r="251" spans="4:9" x14ac:dyDescent="0.25">
      <c r="D251" t="str">
        <f t="shared" si="18"/>
        <v/>
      </c>
      <c r="E251" s="15"/>
      <c r="F251" s="15"/>
      <c r="G251" s="15"/>
      <c r="H251" s="15"/>
      <c r="I251" s="15"/>
    </row>
    <row r="252" spans="4:9" x14ac:dyDescent="0.25">
      <c r="D252" t="str">
        <f t="shared" si="18"/>
        <v/>
      </c>
      <c r="E252" s="15"/>
      <c r="F252" s="15"/>
      <c r="G252" s="15"/>
      <c r="H252" s="15"/>
      <c r="I252" s="15"/>
    </row>
    <row r="253" spans="4:9" x14ac:dyDescent="0.25">
      <c r="D253" t="str">
        <f t="shared" si="18"/>
        <v/>
      </c>
      <c r="E253" s="15"/>
      <c r="F253" s="15"/>
      <c r="G253" s="15"/>
      <c r="H253" s="15"/>
      <c r="I253" s="15"/>
    </row>
    <row r="254" spans="4:9" x14ac:dyDescent="0.25">
      <c r="D254" t="str">
        <f t="shared" si="18"/>
        <v/>
      </c>
      <c r="E254" s="15"/>
      <c r="F254" s="15"/>
      <c r="G254" s="15"/>
      <c r="H254" s="15"/>
      <c r="I254" s="15"/>
    </row>
    <row r="255" spans="4:9" x14ac:dyDescent="0.25">
      <c r="D255" t="str">
        <f t="shared" si="18"/>
        <v/>
      </c>
      <c r="E255" s="15"/>
      <c r="F255" s="15"/>
      <c r="G255" s="15"/>
      <c r="H255" s="15"/>
      <c r="I255" s="15"/>
    </row>
    <row r="256" spans="4:9" x14ac:dyDescent="0.25">
      <c r="D256" t="str">
        <f t="shared" si="18"/>
        <v/>
      </c>
      <c r="E256" s="15"/>
      <c r="F256" s="15"/>
      <c r="G256" s="15"/>
      <c r="H256" s="15"/>
      <c r="I256" s="15"/>
    </row>
    <row r="257" spans="4:9" x14ac:dyDescent="0.25">
      <c r="D257" t="str">
        <f t="shared" si="18"/>
        <v/>
      </c>
      <c r="E257" s="15"/>
      <c r="F257" s="15"/>
      <c r="G257" s="15"/>
      <c r="H257" s="15"/>
      <c r="I257" s="15"/>
    </row>
    <row r="258" spans="4:9" x14ac:dyDescent="0.25">
      <c r="D258" t="str">
        <f t="shared" si="18"/>
        <v/>
      </c>
      <c r="E258" s="15"/>
      <c r="F258" s="15"/>
      <c r="G258" s="15"/>
      <c r="H258" s="15"/>
      <c r="I258" s="15"/>
    </row>
    <row r="259" spans="4:9" x14ac:dyDescent="0.25">
      <c r="D259" t="str">
        <f t="shared" si="18"/>
        <v/>
      </c>
      <c r="E259" s="15"/>
      <c r="F259" s="15"/>
      <c r="G259" s="15"/>
      <c r="H259" s="15"/>
      <c r="I259" s="15"/>
    </row>
    <row r="260" spans="4:9" x14ac:dyDescent="0.25">
      <c r="D260" t="str">
        <f t="shared" si="18"/>
        <v/>
      </c>
      <c r="E260" s="15"/>
      <c r="F260" s="15"/>
      <c r="G260" s="15"/>
      <c r="H260" s="15"/>
      <c r="I260" s="15"/>
    </row>
    <row r="261" spans="4:9" x14ac:dyDescent="0.25">
      <c r="D261" t="str">
        <f t="shared" si="18"/>
        <v/>
      </c>
      <c r="E261" s="15"/>
      <c r="F261" s="15"/>
      <c r="G261" s="15"/>
      <c r="H261" s="15"/>
      <c r="I261" s="15"/>
    </row>
    <row r="262" spans="4:9" x14ac:dyDescent="0.25">
      <c r="D262" t="str">
        <f t="shared" si="18"/>
        <v/>
      </c>
      <c r="E262" s="15"/>
      <c r="F262" s="15"/>
      <c r="G262" s="15"/>
      <c r="H262" s="15"/>
      <c r="I262" s="15"/>
    </row>
    <row r="263" spans="4:9" x14ac:dyDescent="0.25">
      <c r="D263" t="str">
        <f t="shared" si="18"/>
        <v/>
      </c>
      <c r="E263" s="15"/>
      <c r="F263" s="15"/>
      <c r="G263" s="15"/>
      <c r="H263" s="15"/>
      <c r="I263" s="15"/>
    </row>
    <row r="264" spans="4:9" x14ac:dyDescent="0.25">
      <c r="D264" t="str">
        <f t="shared" si="18"/>
        <v/>
      </c>
      <c r="E264" s="15"/>
      <c r="F264" s="15"/>
      <c r="G264" s="15"/>
      <c r="H264" s="15"/>
      <c r="I264" s="15"/>
    </row>
    <row r="265" spans="4:9" x14ac:dyDescent="0.25">
      <c r="D265" t="str">
        <f t="shared" si="18"/>
        <v/>
      </c>
      <c r="E265" s="15"/>
      <c r="F265" s="15"/>
      <c r="G265" s="15"/>
      <c r="H265" s="15"/>
      <c r="I265" s="15"/>
    </row>
    <row r="266" spans="4:9" x14ac:dyDescent="0.25">
      <c r="D266" t="str">
        <f t="shared" ref="D266:D274" si="20">IF(D265&lt;$E$3,D265+1,"")</f>
        <v/>
      </c>
      <c r="E266" s="15"/>
      <c r="F266" s="15"/>
      <c r="G266" s="15"/>
      <c r="H266" s="15"/>
      <c r="I266" s="15"/>
    </row>
    <row r="267" spans="4:9" x14ac:dyDescent="0.25">
      <c r="D267" t="str">
        <f t="shared" si="20"/>
        <v/>
      </c>
      <c r="E267" s="15"/>
      <c r="F267" s="15"/>
      <c r="G267" s="15"/>
      <c r="H267" s="15"/>
      <c r="I267" s="15"/>
    </row>
    <row r="268" spans="4:9" x14ac:dyDescent="0.25">
      <c r="D268" t="str">
        <f t="shared" si="20"/>
        <v/>
      </c>
      <c r="E268" s="15"/>
      <c r="F268" s="15"/>
      <c r="G268" s="15"/>
      <c r="H268" s="15"/>
      <c r="I268" s="15"/>
    </row>
    <row r="269" spans="4:9" x14ac:dyDescent="0.25">
      <c r="D269" t="str">
        <f t="shared" si="20"/>
        <v/>
      </c>
      <c r="E269" s="15"/>
      <c r="F269" s="15"/>
      <c r="G269" s="15"/>
      <c r="H269" s="15"/>
      <c r="I269" s="15"/>
    </row>
    <row r="270" spans="4:9" x14ac:dyDescent="0.25">
      <c r="D270" t="str">
        <f t="shared" si="20"/>
        <v/>
      </c>
      <c r="E270" s="15"/>
      <c r="F270" s="15"/>
      <c r="G270" s="15"/>
      <c r="H270" s="15"/>
      <c r="I270" s="15"/>
    </row>
    <row r="271" spans="4:9" x14ac:dyDescent="0.25">
      <c r="D271" t="str">
        <f t="shared" si="20"/>
        <v/>
      </c>
      <c r="E271" s="15"/>
      <c r="F271" s="15"/>
      <c r="G271" s="15"/>
      <c r="H271" s="15"/>
      <c r="I271" s="15"/>
    </row>
    <row r="272" spans="4:9" x14ac:dyDescent="0.25">
      <c r="D272" t="str">
        <f t="shared" si="20"/>
        <v/>
      </c>
      <c r="E272" s="15"/>
      <c r="F272" s="15"/>
      <c r="G272" s="15"/>
      <c r="H272" s="15"/>
      <c r="I272" s="15"/>
    </row>
    <row r="273" spans="4:9" x14ac:dyDescent="0.25">
      <c r="D273" t="str">
        <f t="shared" si="20"/>
        <v/>
      </c>
      <c r="E273" s="15"/>
      <c r="F273" s="15"/>
      <c r="G273" s="15"/>
      <c r="H273" s="15"/>
      <c r="I273" s="15"/>
    </row>
    <row r="274" spans="4:9" x14ac:dyDescent="0.25">
      <c r="D274" t="str">
        <f t="shared" si="20"/>
        <v/>
      </c>
      <c r="E274" s="15"/>
      <c r="F274" s="15"/>
      <c r="G274" s="15"/>
      <c r="H274" s="15"/>
      <c r="I274" s="15"/>
    </row>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AA274"/>
  <sheetViews>
    <sheetView workbookViewId="0">
      <selection activeCell="A4" sqref="A4"/>
    </sheetView>
  </sheetViews>
  <sheetFormatPr defaultRowHeight="15" x14ac:dyDescent="0.25"/>
  <cols>
    <col min="3" max="3" width="9.5703125" bestFit="1" customWidth="1"/>
    <col min="4" max="4" width="12.5703125" bestFit="1" customWidth="1"/>
    <col min="5" max="5" width="13.5703125" customWidth="1"/>
    <col min="6" max="6" width="13.5703125" bestFit="1" customWidth="1"/>
    <col min="7" max="9" width="13.5703125" customWidth="1"/>
    <col min="10" max="10" width="9.5703125" bestFit="1" customWidth="1"/>
    <col min="11" max="11" width="12.42578125" customWidth="1"/>
    <col min="12" max="12" width="13.5703125" bestFit="1" customWidth="1"/>
    <col min="13" max="13" width="12" bestFit="1" customWidth="1"/>
    <col min="15" max="15" width="10" bestFit="1" customWidth="1"/>
    <col min="16" max="24" width="10" customWidth="1"/>
    <col min="25" max="25" width="32.85546875" bestFit="1" customWidth="1"/>
  </cols>
  <sheetData>
    <row r="3" spans="3:27" x14ac:dyDescent="0.25">
      <c r="C3" t="s">
        <v>21</v>
      </c>
      <c r="D3">
        <f>'Q1 (i) Bank A'!E3</f>
        <v>240</v>
      </c>
      <c r="J3" t="s">
        <v>21</v>
      </c>
      <c r="K3">
        <f>'Q1 (ii) Bank B'!E3</f>
        <v>180</v>
      </c>
      <c r="R3" t="s">
        <v>21</v>
      </c>
      <c r="S3">
        <f>'Q1 (iii) (b)'!L6</f>
        <v>147</v>
      </c>
    </row>
    <row r="4" spans="3:27" x14ac:dyDescent="0.25">
      <c r="L4" s="16"/>
      <c r="T4" s="16"/>
      <c r="Y4" s="18" t="s">
        <v>22</v>
      </c>
      <c r="Z4" s="21">
        <f>((1+D5)^12)-1</f>
        <v>6.7002798707020528E-2</v>
      </c>
      <c r="AA4" s="16" t="s">
        <v>34</v>
      </c>
    </row>
    <row r="5" spans="3:27" x14ac:dyDescent="0.25">
      <c r="C5" s="18" t="s">
        <v>20</v>
      </c>
      <c r="D5" s="28">
        <v>5.4190967463031989E-3</v>
      </c>
      <c r="E5" s="16"/>
      <c r="J5" s="18" t="s">
        <v>23</v>
      </c>
      <c r="K5" s="20">
        <v>6.7639951626707051E-3</v>
      </c>
      <c r="L5" s="16"/>
      <c r="N5" s="25"/>
      <c r="R5" s="18" t="s">
        <v>23</v>
      </c>
      <c r="S5" s="20">
        <v>5.1973507293088762E-3</v>
      </c>
      <c r="V5" s="25"/>
      <c r="Y5" s="18" t="s">
        <v>24</v>
      </c>
      <c r="Z5" s="21">
        <f>((1+K5)^12)-1</f>
        <v>8.4256679049072858E-2</v>
      </c>
      <c r="AA5" s="16" t="s">
        <v>34</v>
      </c>
    </row>
    <row r="6" spans="3:27" x14ac:dyDescent="0.25">
      <c r="C6" s="16"/>
      <c r="D6" s="16" t="s">
        <v>54</v>
      </c>
      <c r="E6" s="16" t="s">
        <v>34</v>
      </c>
      <c r="F6" s="16" t="s">
        <v>55</v>
      </c>
      <c r="J6" s="18"/>
      <c r="K6" s="16" t="s">
        <v>54</v>
      </c>
      <c r="L6" s="16" t="s">
        <v>34</v>
      </c>
      <c r="M6" s="16" t="s">
        <v>55</v>
      </c>
      <c r="N6" s="25"/>
      <c r="R6" s="18"/>
      <c r="S6" s="16" t="s">
        <v>54</v>
      </c>
      <c r="T6" s="16" t="s">
        <v>34</v>
      </c>
      <c r="U6" s="16" t="s">
        <v>55</v>
      </c>
      <c r="V6" s="25"/>
      <c r="Y6" s="18" t="s">
        <v>50</v>
      </c>
      <c r="Z6" s="21">
        <f>((1+S5)^12)-1</f>
        <v>6.4182281469507441E-2</v>
      </c>
      <c r="AA6" s="16" t="s">
        <v>34</v>
      </c>
    </row>
    <row r="7" spans="3:27" x14ac:dyDescent="0.25">
      <c r="C7" s="5" t="s">
        <v>40</v>
      </c>
      <c r="D7" s="5" t="s">
        <v>41</v>
      </c>
      <c r="E7" t="s">
        <v>42</v>
      </c>
      <c r="F7" t="s">
        <v>44</v>
      </c>
      <c r="J7" s="5" t="s">
        <v>40</v>
      </c>
      <c r="K7" s="5" t="s">
        <v>41</v>
      </c>
      <c r="L7" t="s">
        <v>42</v>
      </c>
      <c r="M7" t="s">
        <v>44</v>
      </c>
      <c r="N7" s="25"/>
      <c r="R7" s="5" t="s">
        <v>40</v>
      </c>
      <c r="S7" s="5" t="s">
        <v>41</v>
      </c>
      <c r="T7" t="s">
        <v>42</v>
      </c>
      <c r="U7" t="s">
        <v>44</v>
      </c>
      <c r="V7" s="25"/>
    </row>
    <row r="8" spans="3:27" x14ac:dyDescent="0.25">
      <c r="C8">
        <v>1</v>
      </c>
      <c r="D8" s="12">
        <f>'Q1 (i) Bank A'!E2-'Q1 (i) Bank A'!E4</f>
        <v>5900000</v>
      </c>
      <c r="E8" s="27">
        <v>1</v>
      </c>
      <c r="F8" s="23">
        <f>SUMPRODUCT(D8:D274,E8:E274)</f>
        <v>3.2221032597590238E-7</v>
      </c>
      <c r="G8" s="26" t="s">
        <v>43</v>
      </c>
      <c r="J8">
        <v>1</v>
      </c>
      <c r="K8">
        <f>'Q1 (ii) Bank B'!E2-'Q1 (ii) Bank B'!E4</f>
        <v>5985000</v>
      </c>
      <c r="L8" s="29">
        <v>1</v>
      </c>
      <c r="M8" s="23">
        <f>SUMPRODUCT(K8:K274,L8:L274)</f>
        <v>3.447734379733447E-4</v>
      </c>
      <c r="N8" s="26" t="s">
        <v>43</v>
      </c>
      <c r="R8">
        <v>1</v>
      </c>
      <c r="S8">
        <f>'Q1 (iii) (b)'!E2-'Q1 (iii) (b)'!E4</f>
        <v>5900000</v>
      </c>
      <c r="T8" s="29">
        <v>1</v>
      </c>
      <c r="U8" s="23">
        <f>SUMPRODUCT(S8:S274,T8:T274)</f>
        <v>-2.527303877286613E-8</v>
      </c>
      <c r="V8" s="26" t="s">
        <v>43</v>
      </c>
    </row>
    <row r="9" spans="3:27" x14ac:dyDescent="0.25">
      <c r="C9">
        <f>IF(C8&lt;=$D$3,C8+1,"")</f>
        <v>2</v>
      </c>
      <c r="D9" s="12">
        <f>IF(C9="","",-'Q1 (i) Bank A'!F8)</f>
        <v>-43998.944635578089</v>
      </c>
      <c r="E9" s="27">
        <f>E8/(1+$D$5)</f>
        <v>0.99461011158049384</v>
      </c>
      <c r="J9">
        <f>IF(J8&lt;=$K$3,J8+1,"")</f>
        <v>2</v>
      </c>
      <c r="K9" s="19">
        <f>IF(J9="","",-'Q1 (ii) Bank B'!F8)</f>
        <v>-57600.046868066398</v>
      </c>
      <c r="L9" s="29">
        <f>L8/(1+$K$5)</f>
        <v>0.99328144908323035</v>
      </c>
      <c r="R9">
        <f>IF(R8&lt;=$S$3,R8+1,"")</f>
        <v>2</v>
      </c>
      <c r="S9" s="19">
        <f>IF(R9="","",-'Q1 (iii) (b)'!F8)</f>
        <v>-57600</v>
      </c>
      <c r="T9" s="29">
        <f>T8/(1+$S$5)</f>
        <v>0.99482952205799391</v>
      </c>
    </row>
    <row r="10" spans="3:27" x14ac:dyDescent="0.25">
      <c r="C10">
        <f t="shared" ref="C10:C73" si="0">IF(C9&lt;=$D$3,C9+1,"")</f>
        <v>3</v>
      </c>
      <c r="D10" s="12">
        <f>IF(C10="","",-'Q1 (i) Bank A'!F9)</f>
        <v>-43998.944635578089</v>
      </c>
      <c r="E10" s="27">
        <f t="shared" ref="E10:E73" si="1">E9/(1+$D$5)</f>
        <v>0.98924927405816243</v>
      </c>
      <c r="J10">
        <f t="shared" ref="J10:J73" si="2">IF(J9&lt;=$K$3,J9+1,"")</f>
        <v>3</v>
      </c>
      <c r="K10" s="19">
        <f>IF(J10="","",-'Q1 (ii) Bank B'!F9)</f>
        <v>-57600.046868066398</v>
      </c>
      <c r="L10" s="29">
        <f t="shared" ref="L10:L73" si="3">L9/(1+$K$5)</f>
        <v>0.98660803709288203</v>
      </c>
      <c r="R10">
        <f t="shared" ref="R10:R73" si="4">IF(R9&lt;=$S$3,R9+1,"")</f>
        <v>3</v>
      </c>
      <c r="S10" s="19">
        <f>IF(R10="","",-'Q1 (iii) (b)'!F9)</f>
        <v>-57600</v>
      </c>
      <c r="T10" s="29">
        <f t="shared" ref="T10:T73" si="5">T9/(1+$S$5)</f>
        <v>0.98968577795813661</v>
      </c>
    </row>
    <row r="11" spans="3:27" x14ac:dyDescent="0.25">
      <c r="C11">
        <f t="shared" si="0"/>
        <v>4</v>
      </c>
      <c r="D11" s="12">
        <f>IF(C11="","",-'Q1 (i) Bank A'!F10)</f>
        <v>-43998.944635578089</v>
      </c>
      <c r="E11" s="27">
        <f t="shared" si="1"/>
        <v>0.98391733085191146</v>
      </c>
      <c r="J11">
        <f t="shared" si="2"/>
        <v>4</v>
      </c>
      <c r="K11" s="19">
        <f>IF(J11="","",-'Q1 (ii) Bank B'!F10)</f>
        <v>-57600.046868066398</v>
      </c>
      <c r="L11" s="29">
        <f t="shared" si="3"/>
        <v>0.97997946076077935</v>
      </c>
      <c r="R11">
        <f t="shared" si="4"/>
        <v>4</v>
      </c>
      <c r="S11" s="19">
        <f>IF(R11="","",-'Q1 (iii) (b)'!F10)</f>
        <v>-57600</v>
      </c>
      <c r="T11" s="29">
        <f t="shared" si="5"/>
        <v>0.98456862947368695</v>
      </c>
    </row>
    <row r="12" spans="3:27" x14ac:dyDescent="0.25">
      <c r="C12">
        <f t="shared" si="0"/>
        <v>5</v>
      </c>
      <c r="D12" s="12">
        <f>IF(C12="","",-'Q1 (i) Bank A'!F11)</f>
        <v>-43998.944635578089</v>
      </c>
      <c r="E12" s="27">
        <f t="shared" si="1"/>
        <v>0.97861412622460131</v>
      </c>
      <c r="J12">
        <f t="shared" si="2"/>
        <v>5</v>
      </c>
      <c r="K12" s="19">
        <f>IF(J12="","",-'Q1 (ii) Bank B'!F11)</f>
        <v>-57600.046868066398</v>
      </c>
      <c r="L12" s="29">
        <f t="shared" si="3"/>
        <v>0.97339541885626968</v>
      </c>
      <c r="R12">
        <f t="shared" si="4"/>
        <v>5</v>
      </c>
      <c r="S12" s="19">
        <f>IF(R12="","",-'Q1 (iii) (b)'!F11)</f>
        <v>-57600</v>
      </c>
      <c r="T12" s="29">
        <f t="shared" si="5"/>
        <v>0.97947793909260206</v>
      </c>
    </row>
    <row r="13" spans="3:27" x14ac:dyDescent="0.25">
      <c r="C13">
        <f t="shared" si="0"/>
        <v>6</v>
      </c>
      <c r="D13" s="12">
        <f>IF(C13="","",-'Q1 (i) Bank A'!F12)</f>
        <v>-43998.944635578089</v>
      </c>
      <c r="E13" s="27">
        <f t="shared" si="1"/>
        <v>0.97333950527849822</v>
      </c>
      <c r="J13">
        <f t="shared" si="2"/>
        <v>6</v>
      </c>
      <c r="K13" s="19">
        <f>IF(J13="","",-'Q1 (ii) Bank B'!F12)</f>
        <v>-57600.046868066398</v>
      </c>
      <c r="L13" s="29">
        <f t="shared" si="3"/>
        <v>0.96685561217253357</v>
      </c>
      <c r="R13">
        <f t="shared" si="4"/>
        <v>6</v>
      </c>
      <c r="S13" s="19">
        <f>IF(R13="","",-'Q1 (iii) (b)'!F12)</f>
        <v>-57600</v>
      </c>
      <c r="T13" s="29">
        <f t="shared" si="5"/>
        <v>0.97441357001384221</v>
      </c>
    </row>
    <row r="14" spans="3:27" x14ac:dyDescent="0.25">
      <c r="C14">
        <f t="shared" si="0"/>
        <v>7</v>
      </c>
      <c r="D14" s="12">
        <f>IF(C14="","",-'Q1 (i) Bank A'!F13)</f>
        <v>-43998.944635578089</v>
      </c>
      <c r="E14" s="27">
        <f t="shared" si="1"/>
        <v>0.96809331395074982</v>
      </c>
      <c r="J14">
        <f t="shared" si="2"/>
        <v>7</v>
      </c>
      <c r="K14" s="19">
        <f>IF(J14="","",-'Q1 (ii) Bank B'!F13)</f>
        <v>-57600.046868066398</v>
      </c>
      <c r="L14" s="29">
        <f t="shared" si="3"/>
        <v>0.96035974351298792</v>
      </c>
      <c r="R14">
        <f t="shared" si="4"/>
        <v>7</v>
      </c>
      <c r="S14" s="19">
        <f>IF(R14="","",-'Q1 (iii) (b)'!F13)</f>
        <v>-57600</v>
      </c>
      <c r="T14" s="29">
        <f t="shared" si="5"/>
        <v>0.96937538614369423</v>
      </c>
    </row>
    <row r="15" spans="3:27" x14ac:dyDescent="0.25">
      <c r="C15">
        <f t="shared" si="0"/>
        <v>8</v>
      </c>
      <c r="D15" s="12">
        <f>IF(C15="","",-'Q1 (i) Bank A'!F14)</f>
        <v>-43998.944635578089</v>
      </c>
      <c r="E15" s="27">
        <f t="shared" si="1"/>
        <v>0.9628753990088853</v>
      </c>
      <c r="J15">
        <f t="shared" si="2"/>
        <v>8</v>
      </c>
      <c r="K15" s="19">
        <f>IF(J15="","",-'Q1 (ii) Bank B'!F14)</f>
        <v>-57600.046868066398</v>
      </c>
      <c r="L15" s="29">
        <f t="shared" si="3"/>
        <v>0.95390751767778015</v>
      </c>
      <c r="R15">
        <f t="shared" si="4"/>
        <v>8</v>
      </c>
      <c r="S15" s="19">
        <f>IF(R15="","",-'Q1 (iii) (b)'!F14)</f>
        <v>-57600</v>
      </c>
      <c r="T15" s="29">
        <f t="shared" si="5"/>
        <v>0.9643632520921146</v>
      </c>
    </row>
    <row r="16" spans="3:27" x14ac:dyDescent="0.25">
      <c r="C16">
        <f t="shared" si="0"/>
        <v>9</v>
      </c>
      <c r="D16" s="12">
        <f>IF(C16="","",-'Q1 (i) Bank A'!F15)</f>
        <v>-43998.944635578089</v>
      </c>
      <c r="E16" s="27">
        <f t="shared" si="1"/>
        <v>0.95768560804633995</v>
      </c>
      <c r="J16">
        <f t="shared" si="2"/>
        <v>9</v>
      </c>
      <c r="K16" s="19">
        <f>IF(J16="","",-'Q1 (ii) Bank B'!F15)</f>
        <v>-57600.046868066398</v>
      </c>
      <c r="L16" s="29">
        <f t="shared" si="3"/>
        <v>0.94749864145037266</v>
      </c>
      <c r="R16">
        <f t="shared" si="4"/>
        <v>9</v>
      </c>
      <c r="S16" s="19">
        <f>IF(R16="","",-'Q1 (iii) (b)'!F15)</f>
        <v>-57600</v>
      </c>
      <c r="T16" s="29">
        <f t="shared" si="5"/>
        <v>0.95937703316909106</v>
      </c>
    </row>
    <row r="17" spans="3:20" x14ac:dyDescent="0.25">
      <c r="C17">
        <f t="shared" si="0"/>
        <v>10</v>
      </c>
      <c r="D17" s="12">
        <f>IF(C17="","",-'Q1 (i) Bank A'!F16)</f>
        <v>-43998.944635578089</v>
      </c>
      <c r="E17" s="27">
        <f t="shared" si="1"/>
        <v>0.95252378947800331</v>
      </c>
      <c r="J17">
        <f t="shared" si="2"/>
        <v>10</v>
      </c>
      <c r="K17" s="19">
        <f>IF(J17="","",-'Q1 (ii) Bank B'!F16)</f>
        <v>-57600.046868066398</v>
      </c>
      <c r="L17" s="29">
        <f t="shared" si="3"/>
        <v>0.94113282358421835</v>
      </c>
      <c r="R17">
        <f t="shared" si="4"/>
        <v>10</v>
      </c>
      <c r="S17" s="19">
        <f>IF(R17="","",-'Q1 (iii) (b)'!F16)</f>
        <v>-57600</v>
      </c>
      <c r="T17" s="29">
        <f t="shared" si="5"/>
        <v>0.95441659538102308</v>
      </c>
    </row>
    <row r="18" spans="3:20" x14ac:dyDescent="0.25">
      <c r="C18">
        <f t="shared" si="0"/>
        <v>11</v>
      </c>
      <c r="D18" s="12">
        <f>IF(C18="","",-'Q1 (i) Bank A'!F17)</f>
        <v>-43998.944635578089</v>
      </c>
      <c r="E18" s="27">
        <f t="shared" si="1"/>
        <v>0.9473897925357917</v>
      </c>
      <c r="J18">
        <f t="shared" si="2"/>
        <v>11</v>
      </c>
      <c r="K18" s="19">
        <f>IF(J18="","",-'Q1 (ii) Bank B'!F17)</f>
        <v>-57600.046868066398</v>
      </c>
      <c r="L18" s="29">
        <f t="shared" si="3"/>
        <v>0.93480977478952465</v>
      </c>
      <c r="R18">
        <f t="shared" si="4"/>
        <v>11</v>
      </c>
      <c r="S18" s="19">
        <f>IF(R18="","",-'Q1 (iii) (b)'!F17)</f>
        <v>-57600</v>
      </c>
      <c r="T18" s="29">
        <f t="shared" si="5"/>
        <v>0.94948180542712102</v>
      </c>
    </row>
    <row r="19" spans="3:20" x14ac:dyDescent="0.25">
      <c r="C19">
        <f t="shared" si="0"/>
        <v>12</v>
      </c>
      <c r="D19" s="12">
        <f>IF(C19="","",-'Q1 (i) Bank A'!F18)</f>
        <v>-43998.944635578089</v>
      </c>
      <c r="E19" s="27">
        <f t="shared" si="1"/>
        <v>0.94228346726424472</v>
      </c>
      <c r="J19">
        <f t="shared" si="2"/>
        <v>12</v>
      </c>
      <c r="K19" s="19">
        <f>IF(J19="","",-'Q1 (ii) Bank B'!F18)</f>
        <v>-57600.046868066398</v>
      </c>
      <c r="L19" s="29">
        <f t="shared" si="3"/>
        <v>0.92852920772010727</v>
      </c>
      <c r="R19">
        <f t="shared" si="4"/>
        <v>12</v>
      </c>
      <c r="S19" s="19">
        <f>IF(R19="","",-'Q1 (iii) (b)'!F18)</f>
        <v>-57600</v>
      </c>
      <c r="T19" s="29">
        <f t="shared" si="5"/>
        <v>0.94457253069582403</v>
      </c>
    </row>
    <row r="20" spans="3:20" x14ac:dyDescent="0.25">
      <c r="C20">
        <f t="shared" si="0"/>
        <v>13</v>
      </c>
      <c r="D20" s="12">
        <f>IF(C20="","",-'Q1 (i) Bank A'!F19)</f>
        <v>-43998.944635578089</v>
      </c>
      <c r="E20" s="27">
        <f t="shared" si="1"/>
        <v>0.93720466451614504</v>
      </c>
      <c r="J20">
        <f t="shared" si="2"/>
        <v>13</v>
      </c>
      <c r="K20" s="19">
        <f>IF(J20="","",-'Q1 (ii) Bank B'!F19)</f>
        <v>-57600.046868066398</v>
      </c>
      <c r="L20" s="29">
        <f t="shared" si="3"/>
        <v>0.92229083696033198</v>
      </c>
      <c r="R20">
        <f t="shared" si="4"/>
        <v>13</v>
      </c>
      <c r="S20" s="19">
        <f>IF(R20="","",-'Q1 (iii) (b)'!F19)</f>
        <v>-57600</v>
      </c>
      <c r="T20" s="29">
        <f t="shared" si="5"/>
        <v>0.93968863926123647</v>
      </c>
    </row>
    <row r="21" spans="3:20" x14ac:dyDescent="0.25">
      <c r="C21">
        <f t="shared" si="0"/>
        <v>14</v>
      </c>
      <c r="D21" s="12">
        <f>IF(C21="","",-'Q1 (i) Bank A'!F20)</f>
        <v>-43998.944635578089</v>
      </c>
      <c r="E21" s="27">
        <f t="shared" si="1"/>
        <v>0.93215323594816235</v>
      </c>
      <c r="J21">
        <f t="shared" si="2"/>
        <v>14</v>
      </c>
      <c r="K21" s="19">
        <f>IF(J21="","",-'Q1 (ii) Bank B'!F20)</f>
        <v>-57600.046868066398</v>
      </c>
      <c r="L21" s="29">
        <f t="shared" si="3"/>
        <v>0.91609437901214397</v>
      </c>
      <c r="R21">
        <f t="shared" si="4"/>
        <v>14</v>
      </c>
      <c r="S21" s="19">
        <f>IF(R21="","",-'Q1 (iii) (b)'!F20)</f>
        <v>-57600</v>
      </c>
      <c r="T21" s="29">
        <f t="shared" si="5"/>
        <v>0.9348299998795826</v>
      </c>
    </row>
    <row r="22" spans="3:20" x14ac:dyDescent="0.25">
      <c r="C22">
        <f t="shared" si="0"/>
        <v>15</v>
      </c>
      <c r="D22" s="12">
        <f>IF(C22="","",-'Q1 (i) Bank A'!F21)</f>
        <v>-43998.944635578089</v>
      </c>
      <c r="E22" s="27">
        <f t="shared" si="1"/>
        <v>0.92712903401652014</v>
      </c>
      <c r="J22">
        <f t="shared" si="2"/>
        <v>15</v>
      </c>
      <c r="K22" s="19">
        <f>IF(J22="","",-'Q1 (ii) Bank B'!F21)</f>
        <v>-57600.046868066398</v>
      </c>
      <c r="L22" s="29">
        <f t="shared" si="3"/>
        <v>0.90993955228218448</v>
      </c>
      <c r="R22">
        <f t="shared" si="4"/>
        <v>15</v>
      </c>
      <c r="S22" s="19">
        <f>IF(R22="","",-'Q1 (iii) (b)'!F21)</f>
        <v>-57600</v>
      </c>
      <c r="T22" s="29">
        <f t="shared" si="5"/>
        <v>0.92999648198567963</v>
      </c>
    </row>
    <row r="23" spans="3:20" x14ac:dyDescent="0.25">
      <c r="C23">
        <f t="shared" si="0"/>
        <v>16</v>
      </c>
      <c r="D23" s="12">
        <f>IF(C23="","",-'Q1 (i) Bank A'!F22)</f>
        <v>-43998.944635578089</v>
      </c>
      <c r="E23" s="27">
        <f t="shared" si="1"/>
        <v>0.92213191197268651</v>
      </c>
      <c r="J23">
        <f t="shared" si="2"/>
        <v>16</v>
      </c>
      <c r="K23" s="19">
        <f>IF(J23="","",-'Q1 (ii) Bank B'!F22)</f>
        <v>-57600.046868066398</v>
      </c>
      <c r="L23" s="29">
        <f t="shared" si="3"/>
        <v>0.90382607706899409</v>
      </c>
      <c r="R23">
        <f t="shared" si="4"/>
        <v>16</v>
      </c>
      <c r="S23" s="19">
        <f>IF(R23="","",-'Q1 (iii) (b)'!F22)</f>
        <v>-57600</v>
      </c>
      <c r="T23" s="29">
        <f t="shared" si="5"/>
        <v>0.92518795568942946</v>
      </c>
    </row>
    <row r="24" spans="3:20" x14ac:dyDescent="0.25">
      <c r="C24">
        <f t="shared" si="0"/>
        <v>17</v>
      </c>
      <c r="D24" s="12">
        <f>IF(C24="","",-'Q1 (i) Bank A'!F23)</f>
        <v>-43998.944635578089</v>
      </c>
      <c r="E24" s="27">
        <f t="shared" si="1"/>
        <v>0.9171617238590879</v>
      </c>
      <c r="J24">
        <f t="shared" si="2"/>
        <v>17</v>
      </c>
      <c r="K24" s="19">
        <f>IF(J24="","",-'Q1 (ii) Bank B'!F23)</f>
        <v>-57600.046868066398</v>
      </c>
      <c r="L24" s="29">
        <f t="shared" si="3"/>
        <v>0.89775367555030194</v>
      </c>
      <c r="R24">
        <f t="shared" si="4"/>
        <v>17</v>
      </c>
      <c r="S24" s="19">
        <f>IF(R24="","",-'Q1 (iii) (b)'!F23)</f>
        <v>-57600</v>
      </c>
      <c r="T24" s="29">
        <f t="shared" si="5"/>
        <v>0.92040429177232763</v>
      </c>
    </row>
    <row r="25" spans="3:20" x14ac:dyDescent="0.25">
      <c r="C25">
        <f t="shared" si="0"/>
        <v>18</v>
      </c>
      <c r="D25" s="12">
        <f>IF(C25="","",-'Q1 (i) Bank A'!F24)</f>
        <v>-43998.944635578089</v>
      </c>
      <c r="E25" s="27">
        <f t="shared" si="1"/>
        <v>0.91221832450484552</v>
      </c>
      <c r="J25">
        <f t="shared" si="2"/>
        <v>18</v>
      </c>
      <c r="K25" s="19">
        <f>IF(J25="","",-'Q1 (ii) Bank B'!F24)</f>
        <v>-57600.046868066398</v>
      </c>
      <c r="L25" s="29">
        <f t="shared" si="3"/>
        <v>0.89172207177040019</v>
      </c>
      <c r="R25">
        <f t="shared" si="4"/>
        <v>18</v>
      </c>
      <c r="S25" s="19">
        <f>IF(R25="","",-'Q1 (iii) (b)'!F24)</f>
        <v>-57600</v>
      </c>
      <c r="T25" s="29">
        <f t="shared" si="5"/>
        <v>0.91564536168399113</v>
      </c>
    </row>
    <row r="26" spans="3:20" x14ac:dyDescent="0.25">
      <c r="C26">
        <f t="shared" si="0"/>
        <v>19</v>
      </c>
      <c r="D26" s="12">
        <f>IF(C26="","",-'Q1 (i) Bank A'!F25)</f>
        <v>-43998.944635578089</v>
      </c>
      <c r="E26" s="27">
        <f t="shared" si="1"/>
        <v>0.90730156952153551</v>
      </c>
      <c r="J26">
        <f t="shared" si="2"/>
        <v>19</v>
      </c>
      <c r="K26" s="19">
        <f>IF(J26="","",-'Q1 (ii) Bank B'!F25)</f>
        <v>-57600.046868066398</v>
      </c>
      <c r="L26" s="29">
        <f t="shared" si="3"/>
        <v>0.88573099162760349</v>
      </c>
      <c r="R26">
        <f t="shared" si="4"/>
        <v>19</v>
      </c>
      <c r="S26" s="19">
        <f>IF(R26="","",-'Q1 (iii) (b)'!F25)</f>
        <v>-57600</v>
      </c>
      <c r="T26" s="29">
        <f t="shared" si="5"/>
        <v>0.91091103753870384</v>
      </c>
    </row>
    <row r="27" spans="3:20" x14ac:dyDescent="0.25">
      <c r="C27">
        <f t="shared" si="0"/>
        <v>20</v>
      </c>
      <c r="D27" s="12">
        <f>IF(C27="","",-'Q1 (i) Bank A'!F26)</f>
        <v>-43998.944635578089</v>
      </c>
      <c r="E27" s="27">
        <f t="shared" si="1"/>
        <v>0.90241131529897156</v>
      </c>
      <c r="J27">
        <f t="shared" si="2"/>
        <v>20</v>
      </c>
      <c r="K27" s="19">
        <f>IF(J27="","",-'Q1 (ii) Bank B'!F26)</f>
        <v>-57600.046868066398</v>
      </c>
      <c r="L27" s="29">
        <f t="shared" si="3"/>
        <v>0.87978016286179261</v>
      </c>
      <c r="R27">
        <f t="shared" si="4"/>
        <v>20</v>
      </c>
      <c r="S27" s="19">
        <f>IF(R27="","",-'Q1 (iii) (b)'!F26)</f>
        <v>-57600</v>
      </c>
      <c r="T27" s="29">
        <f t="shared" si="5"/>
        <v>0.90620119211198014</v>
      </c>
    </row>
    <row r="28" spans="3:20" x14ac:dyDescent="0.25">
      <c r="C28">
        <f t="shared" si="0"/>
        <v>21</v>
      </c>
      <c r="D28" s="12">
        <f>IF(C28="","",-'Q1 (i) Bank A'!F27)</f>
        <v>-43998.944635578089</v>
      </c>
      <c r="E28" s="27">
        <f t="shared" si="1"/>
        <v>0.89754741900101032</v>
      </c>
      <c r="J28">
        <f t="shared" si="2"/>
        <v>21</v>
      </c>
      <c r="K28" s="19">
        <f>IF(J28="","",-'Q1 (ii) Bank B'!F27)</f>
        <v>-57600.046868066398</v>
      </c>
      <c r="L28" s="29">
        <f t="shared" si="3"/>
        <v>0.87386931504204179</v>
      </c>
      <c r="R28">
        <f t="shared" si="4"/>
        <v>21</v>
      </c>
      <c r="S28" s="19">
        <f>IF(R28="","",-'Q1 (iii) (b)'!F27)</f>
        <v>-57600</v>
      </c>
      <c r="T28" s="29">
        <f t="shared" si="5"/>
        <v>0.90151569883714555</v>
      </c>
    </row>
    <row r="29" spans="3:20" x14ac:dyDescent="0.25">
      <c r="C29">
        <f t="shared" si="0"/>
        <v>22</v>
      </c>
      <c r="D29" s="12">
        <f>IF(C29="","",-'Q1 (i) Bank A'!F28)</f>
        <v>-43998.944635578089</v>
      </c>
      <c r="E29" s="27">
        <f t="shared" si="1"/>
        <v>0.89270973856137914</v>
      </c>
      <c r="J29">
        <f t="shared" si="2"/>
        <v>22</v>
      </c>
      <c r="K29" s="19">
        <f>IF(J29="","",-'Q1 (ii) Bank B'!F28)</f>
        <v>-57600.046868066398</v>
      </c>
      <c r="L29" s="29">
        <f t="shared" si="3"/>
        <v>0.86799817955432923</v>
      </c>
      <c r="R29">
        <f t="shared" si="4"/>
        <v>22</v>
      </c>
      <c r="S29" s="19">
        <f>IF(R29="","",-'Q1 (iii) (b)'!F28)</f>
        <v>-57600</v>
      </c>
      <c r="T29" s="29">
        <f t="shared" si="5"/>
        <v>0.89685443180193591</v>
      </c>
    </row>
    <row r="30" spans="3:20" x14ac:dyDescent="0.25">
      <c r="C30">
        <f t="shared" si="0"/>
        <v>23</v>
      </c>
      <c r="D30" s="12">
        <f>IF(C30="","",-'Q1 (i) Bank A'!F29)</f>
        <v>-43998.944635578089</v>
      </c>
      <c r="E30" s="27">
        <f t="shared" si="1"/>
        <v>0.88789813267952677</v>
      </c>
      <c r="J30">
        <f t="shared" si="2"/>
        <v>23</v>
      </c>
      <c r="K30" s="19">
        <f>IF(J30="","",-'Q1 (ii) Bank B'!F29)</f>
        <v>-57600.046868066398</v>
      </c>
      <c r="L30" s="29">
        <f t="shared" si="3"/>
        <v>0.86216648958933018</v>
      </c>
      <c r="R30">
        <f t="shared" si="4"/>
        <v>23</v>
      </c>
      <c r="S30" s="19">
        <f>IF(R30="","",-'Q1 (iii) (b)'!F29)</f>
        <v>-57600</v>
      </c>
      <c r="T30" s="29">
        <f t="shared" si="5"/>
        <v>0.89221726574511362</v>
      </c>
    </row>
    <row r="31" spans="3:20" x14ac:dyDescent="0.25">
      <c r="C31">
        <f t="shared" si="0"/>
        <v>24</v>
      </c>
      <c r="D31" s="12">
        <f>IF(C31="","",-'Q1 (i) Bank A'!F30)</f>
        <v>-43998.944635578089</v>
      </c>
      <c r="E31" s="27">
        <f t="shared" si="1"/>
        <v>0.88311246081649619</v>
      </c>
      <c r="J31">
        <f t="shared" si="2"/>
        <v>24</v>
      </c>
      <c r="K31" s="19">
        <f>IF(J31="","",-'Q1 (ii) Bank B'!F30)</f>
        <v>-57600.046868066398</v>
      </c>
      <c r="L31" s="29">
        <f t="shared" si="3"/>
        <v>0.85637398013029176</v>
      </c>
      <c r="R31">
        <f t="shared" si="4"/>
        <v>24</v>
      </c>
      <c r="S31" s="19">
        <f>IF(R31="","",-'Q1 (iii) (b)'!F30)</f>
        <v>-57600</v>
      </c>
      <c r="T31" s="29">
        <f t="shared" si="5"/>
        <v>0.88760407605310154</v>
      </c>
    </row>
    <row r="32" spans="3:20" x14ac:dyDescent="0.25">
      <c r="C32">
        <f t="shared" si="0"/>
        <v>25</v>
      </c>
      <c r="D32" s="12">
        <f>IF(C32="","",-'Q1 (i) Bank A'!F31)</f>
        <v>-43998.944635578089</v>
      </c>
      <c r="E32" s="27">
        <f t="shared" si="1"/>
        <v>0.87835258319081977</v>
      </c>
      <c r="J32">
        <f t="shared" si="2"/>
        <v>25</v>
      </c>
      <c r="K32" s="19">
        <f>IF(J32="","",-'Q1 (ii) Bank B'!F31)</f>
        <v>-57600.046868066398</v>
      </c>
      <c r="L32" s="29">
        <f t="shared" si="3"/>
        <v>0.85062038794098971</v>
      </c>
      <c r="R32">
        <f t="shared" si="4"/>
        <v>25</v>
      </c>
      <c r="S32" s="19">
        <f>IF(R32="","",-'Q1 (iii) (b)'!F31)</f>
        <v>-57600</v>
      </c>
      <c r="T32" s="29">
        <f t="shared" si="5"/>
        <v>0.88301473875663428</v>
      </c>
    </row>
    <row r="33" spans="3:20" x14ac:dyDescent="0.25">
      <c r="C33">
        <f t="shared" si="0"/>
        <v>26</v>
      </c>
      <c r="D33" s="12">
        <f>IF(C33="","",-'Q1 (i) Bank A'!F32)</f>
        <v>-43998.944635578089</v>
      </c>
      <c r="E33" s="27">
        <f t="shared" si="1"/>
        <v>0.87361836077443622</v>
      </c>
      <c r="J33">
        <f t="shared" si="2"/>
        <v>26</v>
      </c>
      <c r="K33" s="19">
        <f>IF(J33="","",-'Q1 (ii) Bank B'!F32)</f>
        <v>-57600.046868066398</v>
      </c>
      <c r="L33" s="29">
        <f t="shared" si="3"/>
        <v>0.84490545155376584</v>
      </c>
      <c r="R33">
        <f t="shared" si="4"/>
        <v>26</v>
      </c>
      <c r="S33" s="19">
        <f>IF(R33="","",-'Q1 (iii) (b)'!F32)</f>
        <v>-57600</v>
      </c>
      <c r="T33" s="29">
        <f t="shared" si="5"/>
        <v>0.8784491305274269</v>
      </c>
    </row>
    <row r="34" spans="3:20" x14ac:dyDescent="0.25">
      <c r="C34">
        <f t="shared" si="0"/>
        <v>27</v>
      </c>
      <c r="D34" s="12">
        <f>IF(C34="","",-'Q1 (i) Bank A'!F33)</f>
        <v>-43998.944635578089</v>
      </c>
      <c r="E34" s="27">
        <f t="shared" si="1"/>
        <v>0.86890965528863018</v>
      </c>
      <c r="J34">
        <f t="shared" si="2"/>
        <v>27</v>
      </c>
      <c r="K34" s="19">
        <f>IF(J34="","",-'Q1 (ii) Bank B'!F33)</f>
        <v>-57600.046868066398</v>
      </c>
      <c r="L34" s="29">
        <f t="shared" si="3"/>
        <v>0.83922891125764565</v>
      </c>
      <c r="R34">
        <f t="shared" si="4"/>
        <v>27</v>
      </c>
      <c r="S34" s="19">
        <f>IF(R34="","",-'Q1 (iii) (b)'!F33)</f>
        <v>-57600</v>
      </c>
      <c r="T34" s="29">
        <f t="shared" si="5"/>
        <v>0.87390712867486042</v>
      </c>
    </row>
    <row r="35" spans="3:20" x14ac:dyDescent="0.25">
      <c r="C35">
        <f t="shared" si="0"/>
        <v>28</v>
      </c>
      <c r="D35" s="12">
        <f>IF(C35="","",-'Q1 (i) Bank A'!F34)</f>
        <v>-43998.944635578089</v>
      </c>
      <c r="E35" s="27">
        <f t="shared" si="1"/>
        <v>0.86422632919999287</v>
      </c>
      <c r="J35">
        <f t="shared" si="2"/>
        <v>28</v>
      </c>
      <c r="K35" s="19">
        <f>IF(J35="","",-'Q1 (ii) Bank B'!F34)</f>
        <v>-57600.046868066398</v>
      </c>
      <c r="L35" s="29">
        <f t="shared" si="3"/>
        <v>0.83359050908653609</v>
      </c>
      <c r="R35">
        <f t="shared" si="4"/>
        <v>28</v>
      </c>
      <c r="S35" s="19">
        <f>IF(R35="","",-'Q1 (iii) (b)'!F34)</f>
        <v>-57600</v>
      </c>
      <c r="T35" s="29">
        <f t="shared" si="5"/>
        <v>0.86938861114268517</v>
      </c>
    </row>
    <row r="36" spans="3:20" x14ac:dyDescent="0.25">
      <c r="C36">
        <f t="shared" si="0"/>
        <v>29</v>
      </c>
      <c r="D36" s="12">
        <f>IF(C36="","",-'Q1 (i) Bank A'!F35)</f>
        <v>-43998.944635578089</v>
      </c>
      <c r="E36" s="27">
        <f t="shared" si="1"/>
        <v>0.85956824571640555</v>
      </c>
      <c r="J36">
        <f t="shared" si="2"/>
        <v>29</v>
      </c>
      <c r="K36" s="19">
        <f>IF(J36="","",-'Q1 (ii) Bank B'!F35)</f>
        <v>-57600.046868066398</v>
      </c>
      <c r="L36" s="29">
        <f t="shared" si="3"/>
        <v>0.8279899888075023</v>
      </c>
      <c r="R36">
        <f t="shared" si="4"/>
        <v>29</v>
      </c>
      <c r="S36" s="19">
        <f>IF(R36="","",-'Q1 (iii) (b)'!F35)</f>
        <v>-57600</v>
      </c>
      <c r="T36" s="29">
        <f t="shared" si="5"/>
        <v>0.86489345650574068</v>
      </c>
    </row>
    <row r="37" spans="3:20" x14ac:dyDescent="0.25">
      <c r="C37">
        <f t="shared" si="0"/>
        <v>30</v>
      </c>
      <c r="D37" s="12">
        <f>IF(C37="","",-'Q1 (i) Bank A'!F36)</f>
        <v>-43998.944635578089</v>
      </c>
      <c r="E37" s="27">
        <f t="shared" si="1"/>
        <v>0.85493526878304349</v>
      </c>
      <c r="J37">
        <f t="shared" si="2"/>
        <v>30</v>
      </c>
      <c r="K37" s="19">
        <f>IF(J37="","",-'Q1 (ii) Bank B'!F36)</f>
        <v>-57600.046868066398</v>
      </c>
      <c r="L37" s="29">
        <f t="shared" si="3"/>
        <v>0.82242709590912355</v>
      </c>
      <c r="R37">
        <f t="shared" si="4"/>
        <v>30</v>
      </c>
      <c r="S37" s="19">
        <f>IF(R37="","",-'Q1 (iii) (b)'!F36)</f>
        <v>-57600</v>
      </c>
      <c r="T37" s="29">
        <f t="shared" si="5"/>
        <v>0.86042154396669235</v>
      </c>
    </row>
    <row r="38" spans="3:20" x14ac:dyDescent="0.25">
      <c r="C38">
        <f t="shared" si="0"/>
        <v>31</v>
      </c>
      <c r="D38" s="12">
        <f>IF(C38="","",-'Q1 (i) Bank A'!F37)</f>
        <v>-43998.944635578089</v>
      </c>
      <c r="E38" s="27">
        <f t="shared" si="1"/>
        <v>0.85032726307840234</v>
      </c>
      <c r="J38">
        <f t="shared" si="2"/>
        <v>31</v>
      </c>
      <c r="K38" s="19">
        <f>IF(J38="","",-'Q1 (ii) Bank B'!F37)</f>
        <v>-57600.046868066398</v>
      </c>
      <c r="L38" s="29">
        <f t="shared" si="3"/>
        <v>0.8169015775899271</v>
      </c>
      <c r="R38">
        <f t="shared" si="4"/>
        <v>31</v>
      </c>
      <c r="S38" s="19">
        <f>IF(R38="","",-'Q1 (iii) (b)'!F37)</f>
        <v>-57600</v>
      </c>
      <c r="T38" s="29">
        <f t="shared" si="5"/>
        <v>0.85597275335278578</v>
      </c>
    </row>
    <row r="39" spans="3:20" x14ac:dyDescent="0.25">
      <c r="C39">
        <f t="shared" si="0"/>
        <v>32</v>
      </c>
      <c r="D39" s="12">
        <f>IF(C39="","",-'Q1 (i) Bank A'!F38)</f>
        <v>-43998.944635578089</v>
      </c>
      <c r="E39" s="27">
        <f t="shared" si="1"/>
        <v>0.84574409401034567</v>
      </c>
      <c r="J39">
        <f t="shared" si="2"/>
        <v>32</v>
      </c>
      <c r="K39" s="19">
        <f>IF(J39="","",-'Q1 (ii) Bank B'!F38)</f>
        <v>-57600.046868066398</v>
      </c>
      <c r="L39" s="29">
        <f t="shared" si="3"/>
        <v>0.81141318274689977</v>
      </c>
      <c r="R39">
        <f t="shared" si="4"/>
        <v>32</v>
      </c>
      <c r="S39" s="19">
        <f>IF(R39="","",-'Q1 (iii) (b)'!F38)</f>
        <v>-57600</v>
      </c>
      <c r="T39" s="29">
        <f t="shared" si="5"/>
        <v>0.85154696511261696</v>
      </c>
    </row>
    <row r="40" spans="3:20" x14ac:dyDescent="0.25">
      <c r="C40">
        <f t="shared" si="0"/>
        <v>33</v>
      </c>
      <c r="D40" s="12">
        <f>IF(C40="","",-'Q1 (i) Bank A'!F39)</f>
        <v>-43998.944635578089</v>
      </c>
      <c r="E40" s="27">
        <f t="shared" si="1"/>
        <v>0.84118562771217353</v>
      </c>
      <c r="J40">
        <f t="shared" si="2"/>
        <v>33</v>
      </c>
      <c r="K40" s="19">
        <f>IF(J40="","",-'Q1 (ii) Bank B'!F39)</f>
        <v>-57600.046868066398</v>
      </c>
      <c r="L40" s="29">
        <f t="shared" si="3"/>
        <v>0.8059616619640767</v>
      </c>
      <c r="R40">
        <f t="shared" si="4"/>
        <v>33</v>
      </c>
      <c r="S40" s="19">
        <f>IF(R40="","",-'Q1 (iii) (b)'!F39)</f>
        <v>-57600</v>
      </c>
      <c r="T40" s="29">
        <f t="shared" si="5"/>
        <v>0.84714406031292</v>
      </c>
    </row>
    <row r="41" spans="3:20" x14ac:dyDescent="0.25">
      <c r="C41">
        <f t="shared" si="0"/>
        <v>34</v>
      </c>
      <c r="D41" s="12">
        <f>IF(C41="","",-'Q1 (i) Bank A'!F40)</f>
        <v>-43998.944635578089</v>
      </c>
      <c r="E41" s="27">
        <f t="shared" si="1"/>
        <v>0.83665173103871271</v>
      </c>
      <c r="J41">
        <f t="shared" si="2"/>
        <v>34</v>
      </c>
      <c r="K41" s="19">
        <f>IF(J41="","",-'Q1 (ii) Bank B'!F40)</f>
        <v>-57600.046868066398</v>
      </c>
      <c r="L41" s="29">
        <f t="shared" si="3"/>
        <v>0.80054676750120679</v>
      </c>
      <c r="R41">
        <f t="shared" si="4"/>
        <v>34</v>
      </c>
      <c r="S41" s="19">
        <f>IF(R41="","",-'Q1 (iii) (b)'!F40)</f>
        <v>-57600</v>
      </c>
      <c r="T41" s="29">
        <f t="shared" si="5"/>
        <v>0.84276392063537064</v>
      </c>
    </row>
    <row r="42" spans="3:20" x14ac:dyDescent="0.25">
      <c r="C42">
        <f t="shared" si="0"/>
        <v>35</v>
      </c>
      <c r="D42" s="12">
        <f>IF(C42="","",-'Q1 (i) Bank A'!F41)</f>
        <v>-43998.944635578089</v>
      </c>
      <c r="E42" s="27">
        <f t="shared" si="1"/>
        <v>0.83214227156242737</v>
      </c>
      <c r="J42">
        <f t="shared" si="2"/>
        <v>35</v>
      </c>
      <c r="K42" s="19">
        <f>IF(J42="","",-'Q1 (ii) Bank B'!F41)</f>
        <v>-57600.046868066398</v>
      </c>
      <c r="L42" s="29">
        <f t="shared" si="3"/>
        <v>0.79516825328249463</v>
      </c>
      <c r="R42">
        <f t="shared" si="4"/>
        <v>35</v>
      </c>
      <c r="S42" s="19">
        <f>IF(R42="","",-'Q1 (iii) (b)'!F41)</f>
        <v>-57600</v>
      </c>
      <c r="T42" s="29">
        <f t="shared" si="5"/>
        <v>0.83840642837340695</v>
      </c>
    </row>
    <row r="43" spans="3:20" x14ac:dyDescent="0.25">
      <c r="C43">
        <f t="shared" si="0"/>
        <v>36</v>
      </c>
      <c r="D43" s="12">
        <f>IF(C43="","",-'Q1 (i) Bank A'!F42)</f>
        <v>-43998.944635578089</v>
      </c>
      <c r="E43" s="27">
        <f t="shared" si="1"/>
        <v>0.82765711756955151</v>
      </c>
      <c r="J43">
        <f t="shared" si="2"/>
        <v>36</v>
      </c>
      <c r="K43" s="19">
        <f>IF(J43="","",-'Q1 (ii) Bank B'!F42)</f>
        <v>-57600.046868066398</v>
      </c>
      <c r="L43" s="29">
        <f t="shared" si="3"/>
        <v>0.78982587488541744</v>
      </c>
      <c r="R43">
        <f t="shared" si="4"/>
        <v>36</v>
      </c>
      <c r="S43" s="19">
        <f>IF(R43="","",-'Q1 (iii) (b)'!F42)</f>
        <v>-57600</v>
      </c>
      <c r="T43" s="29">
        <f t="shared" si="5"/>
        <v>0.83407146642906616</v>
      </c>
    </row>
    <row r="44" spans="3:20" x14ac:dyDescent="0.25">
      <c r="C44">
        <f t="shared" si="0"/>
        <v>37</v>
      </c>
      <c r="D44" s="12">
        <f>IF(C44="","",-'Q1 (i) Bank A'!F43)</f>
        <v>-43998.944635578089</v>
      </c>
      <c r="E44" s="27">
        <f t="shared" si="1"/>
        <v>0.82319613805624148</v>
      </c>
      <c r="J44">
        <f t="shared" si="2"/>
        <v>37</v>
      </c>
      <c r="K44" s="19">
        <f>IF(J44="","",-'Q1 (ii) Bank B'!F43)</f>
        <v>-57600.046868066398</v>
      </c>
      <c r="L44" s="29">
        <f t="shared" si="3"/>
        <v>0.78451938952961764</v>
      </c>
      <c r="R44">
        <f t="shared" si="4"/>
        <v>37</v>
      </c>
      <c r="S44" s="19">
        <f>IF(R44="","",-'Q1 (iii) (b)'!F43)</f>
        <v>-57600</v>
      </c>
      <c r="T44" s="29">
        <f t="shared" si="5"/>
        <v>0.82975891830983806</v>
      </c>
    </row>
    <row r="45" spans="3:20" x14ac:dyDescent="0.25">
      <c r="C45">
        <f t="shared" si="0"/>
        <v>38</v>
      </c>
      <c r="D45" s="12">
        <f>IF(C45="","",-'Q1 (i) Bank A'!F44)</f>
        <v>-43998.944635578089</v>
      </c>
      <c r="E45" s="27">
        <f t="shared" si="1"/>
        <v>0.81875920272474989</v>
      </c>
      <c r="J45">
        <f t="shared" si="2"/>
        <v>38</v>
      </c>
      <c r="K45" s="19">
        <f>IF(J45="","",-'Q1 (ii) Bank B'!F44)</f>
        <v>-57600.046868066398</v>
      </c>
      <c r="L45" s="29">
        <f t="shared" si="3"/>
        <v>0.77924855606586985</v>
      </c>
      <c r="R45">
        <f t="shared" si="4"/>
        <v>38</v>
      </c>
      <c r="S45" s="19">
        <f>IF(R45="","",-'Q1 (iii) (b)'!F44)</f>
        <v>-57600</v>
      </c>
      <c r="T45" s="29">
        <f t="shared" si="5"/>
        <v>0.82546866812553421</v>
      </c>
    </row>
    <row r="46" spans="3:20" x14ac:dyDescent="0.25">
      <c r="C46">
        <f t="shared" si="0"/>
        <v>39</v>
      </c>
      <c r="D46" s="12">
        <f>IF(C46="","",-'Q1 (i) Bank A'!F45)</f>
        <v>-43998.944635578089</v>
      </c>
      <c r="E46" s="27">
        <f t="shared" si="1"/>
        <v>0.81434618197961961</v>
      </c>
      <c r="J46">
        <f t="shared" si="2"/>
        <v>39</v>
      </c>
      <c r="K46" s="19">
        <f>IF(J46="","",-'Q1 (ii) Bank B'!F45)</f>
        <v>-57600.046868066398</v>
      </c>
      <c r="L46" s="29">
        <f t="shared" si="3"/>
        <v>0.77401313496512214</v>
      </c>
      <c r="R46">
        <f t="shared" si="4"/>
        <v>39</v>
      </c>
      <c r="S46" s="19">
        <f>IF(R46="","",-'Q1 (iii) (b)'!F45)</f>
        <v>-57600</v>
      </c>
      <c r="T46" s="29">
        <f t="shared" si="5"/>
        <v>0.82120060058517397</v>
      </c>
    </row>
    <row r="47" spans="3:20" x14ac:dyDescent="0.25">
      <c r="C47">
        <f t="shared" si="0"/>
        <v>40</v>
      </c>
      <c r="D47" s="12">
        <f>IF(C47="","",-'Q1 (i) Bank A'!F46)</f>
        <v>-43998.944635578089</v>
      </c>
      <c r="E47" s="27">
        <f t="shared" si="1"/>
        <v>0.80995694692389864</v>
      </c>
      <c r="J47">
        <f t="shared" si="2"/>
        <v>40</v>
      </c>
      <c r="K47" s="19">
        <f>IF(J47="","",-'Q1 (ii) Bank B'!F46)</f>
        <v>-57600.046868066398</v>
      </c>
      <c r="L47" s="29">
        <f t="shared" si="3"/>
        <v>0.76881288830761052</v>
      </c>
      <c r="R47">
        <f t="shared" si="4"/>
        <v>40</v>
      </c>
      <c r="S47" s="19">
        <f>IF(R47="","",-'Q1 (iii) (b)'!F46)</f>
        <v>-57600</v>
      </c>
      <c r="T47" s="29">
        <f t="shared" si="5"/>
        <v>0.81695460099388617</v>
      </c>
    </row>
    <row r="48" spans="3:20" x14ac:dyDescent="0.25">
      <c r="C48">
        <f t="shared" si="0"/>
        <v>41</v>
      </c>
      <c r="D48" s="12">
        <f>IF(C48="","",-'Q1 (i) Bank A'!F47)</f>
        <v>-43998.944635578089</v>
      </c>
      <c r="E48" s="27">
        <f t="shared" si="1"/>
        <v>0.8055913693553749</v>
      </c>
      <c r="J48">
        <f t="shared" si="2"/>
        <v>41</v>
      </c>
      <c r="K48" s="19">
        <f>IF(J48="","",-'Q1 (ii) Bank B'!F47)</f>
        <v>-57600.046868066398</v>
      </c>
      <c r="L48" s="29">
        <f t="shared" si="3"/>
        <v>0.76364757977204711</v>
      </c>
      <c r="R48">
        <f t="shared" si="4"/>
        <v>41</v>
      </c>
      <c r="S48" s="19">
        <f>IF(R48="","",-'Q1 (iii) (b)'!F47)</f>
        <v>-57600</v>
      </c>
      <c r="T48" s="29">
        <f t="shared" si="5"/>
        <v>0.81273055524982696</v>
      </c>
    </row>
    <row r="49" spans="3:20" x14ac:dyDescent="0.25">
      <c r="C49">
        <f t="shared" si="0"/>
        <v>42</v>
      </c>
      <c r="D49" s="12">
        <f>IF(C49="","",-'Q1 (i) Bank A'!F48)</f>
        <v>-43998.944635578089</v>
      </c>
      <c r="E49" s="27">
        <f t="shared" si="1"/>
        <v>0.80124932176283226</v>
      </c>
      <c r="J49">
        <f t="shared" si="2"/>
        <v>42</v>
      </c>
      <c r="K49" s="19">
        <f>IF(J49="","",-'Q1 (ii) Bank B'!F48)</f>
        <v>-57600.046868066398</v>
      </c>
      <c r="L49" s="29">
        <f t="shared" si="3"/>
        <v>0.75851697462488077</v>
      </c>
      <c r="R49">
        <f t="shared" si="4"/>
        <v>42</v>
      </c>
      <c r="S49" s="19">
        <f>IF(R49="","",-'Q1 (iii) (b)'!F48)</f>
        <v>-57600</v>
      </c>
      <c r="T49" s="29">
        <f t="shared" si="5"/>
        <v>0.80852834984111344</v>
      </c>
    </row>
    <row r="50" spans="3:20" x14ac:dyDescent="0.25">
      <c r="C50">
        <f t="shared" si="0"/>
        <v>43</v>
      </c>
      <c r="D50" s="12">
        <f>IF(C50="","",-'Q1 (i) Bank A'!F49)</f>
        <v>-43998.944635578089</v>
      </c>
      <c r="E50" s="27">
        <f t="shared" si="1"/>
        <v>0.79693067732232559</v>
      </c>
      <c r="J50">
        <f t="shared" si="2"/>
        <v>43</v>
      </c>
      <c r="K50" s="19">
        <f>IF(J50="","",-'Q1 (ii) Bank B'!F49)</f>
        <v>-57600.046868066398</v>
      </c>
      <c r="L50" s="29">
        <f t="shared" si="3"/>
        <v>0.75342083970962948</v>
      </c>
      <c r="R50">
        <f t="shared" si="4"/>
        <v>43</v>
      </c>
      <c r="S50" s="19">
        <f>IF(R50="","",-'Q1 (iii) (b)'!F49)</f>
        <v>-57600</v>
      </c>
      <c r="T50" s="29">
        <f t="shared" si="5"/>
        <v>0.80434787184277334</v>
      </c>
    </row>
    <row r="51" spans="3:20" x14ac:dyDescent="0.25">
      <c r="C51">
        <f t="shared" si="0"/>
        <v>44</v>
      </c>
      <c r="D51" s="12">
        <f>IF(C51="","",-'Q1 (i) Bank A'!F50)</f>
        <v>-43998.944635578089</v>
      </c>
      <c r="E51" s="27">
        <f t="shared" si="1"/>
        <v>0.79263530989347675</v>
      </c>
      <c r="J51">
        <f t="shared" si="2"/>
        <v>44</v>
      </c>
      <c r="K51" s="19">
        <f>IF(J51="","",-'Q1 (ii) Bank B'!F50)</f>
        <v>-57600.046868066398</v>
      </c>
      <c r="L51" s="29">
        <f t="shared" si="3"/>
        <v>0.74835894343628506</v>
      </c>
      <c r="R51">
        <f t="shared" si="4"/>
        <v>44</v>
      </c>
      <c r="S51" s="19">
        <f>IF(R51="","",-'Q1 (iii) (b)'!F50)</f>
        <v>-57600</v>
      </c>
      <c r="T51" s="29">
        <f t="shared" si="5"/>
        <v>0.80018900891371081</v>
      </c>
    </row>
    <row r="52" spans="3:20" x14ac:dyDescent="0.25">
      <c r="C52">
        <f t="shared" si="0"/>
        <v>45</v>
      </c>
      <c r="D52" s="12">
        <f>IF(C52="","",-'Q1 (i) Bank A'!F51)</f>
        <v>-43998.944635578089</v>
      </c>
      <c r="E52" s="27">
        <f t="shared" si="1"/>
        <v>0.78836309401579019</v>
      </c>
      <c r="J52">
        <f t="shared" si="2"/>
        <v>45</v>
      </c>
      <c r="K52" s="19">
        <f>IF(J52="","",-'Q1 (ii) Bank B'!F51)</f>
        <v>-57600.046868066398</v>
      </c>
      <c r="L52" s="29">
        <f t="shared" si="3"/>
        <v>0.74333105577078851</v>
      </c>
      <c r="R52">
        <f t="shared" si="4"/>
        <v>45</v>
      </c>
      <c r="S52" s="19">
        <f>IF(R52="","",-'Q1 (iii) (b)'!F51)</f>
        <v>-57600</v>
      </c>
      <c r="T52" s="29">
        <f t="shared" si="5"/>
        <v>0.79605164929368677</v>
      </c>
    </row>
    <row r="53" spans="3:20" x14ac:dyDescent="0.25">
      <c r="C53">
        <f t="shared" si="0"/>
        <v>46</v>
      </c>
      <c r="D53" s="12">
        <f>IF(C53="","",-'Q1 (i) Bank A'!F52)</f>
        <v>-43998.944635578089</v>
      </c>
      <c r="E53" s="27">
        <f t="shared" si="1"/>
        <v>0.78411390490498845</v>
      </c>
      <c r="J53">
        <f t="shared" si="2"/>
        <v>46</v>
      </c>
      <c r="K53" s="19">
        <f>IF(J53="","",-'Q1 (ii) Bank B'!F52)</f>
        <v>-57600.046868066398</v>
      </c>
      <c r="L53" s="29">
        <f t="shared" si="3"/>
        <v>0.73833694822457641</v>
      </c>
      <c r="R53">
        <f t="shared" si="4"/>
        <v>46</v>
      </c>
      <c r="S53" s="19">
        <f>IF(R53="","",-'Q1 (iii) (b)'!F52)</f>
        <v>-57600</v>
      </c>
      <c r="T53" s="29">
        <f t="shared" si="5"/>
        <v>0.79193568180031626</v>
      </c>
    </row>
    <row r="54" spans="3:20" x14ac:dyDescent="0.25">
      <c r="C54">
        <f t="shared" si="0"/>
        <v>47</v>
      </c>
      <c r="D54" s="12">
        <f>IF(C54="","",-'Q1 (i) Bank A'!F53)</f>
        <v>-43998.944635578089</v>
      </c>
      <c r="E54" s="27">
        <f t="shared" si="1"/>
        <v>0.77988761844936727</v>
      </c>
      <c r="J54">
        <f t="shared" si="2"/>
        <v>47</v>
      </c>
      <c r="K54" s="19">
        <f>IF(J54="","",-'Q1 (ii) Bank B'!F53)</f>
        <v>-57600.046868066398</v>
      </c>
      <c r="L54" s="29">
        <f t="shared" si="3"/>
        <v>0.73337639384419728</v>
      </c>
      <c r="R54">
        <f t="shared" si="4"/>
        <v>47</v>
      </c>
      <c r="S54" s="19">
        <f>IF(R54="","",-'Q1 (iii) (b)'!F53)</f>
        <v>-57600</v>
      </c>
      <c r="T54" s="29">
        <f t="shared" si="5"/>
        <v>0.78784099582608014</v>
      </c>
    </row>
    <row r="55" spans="3:20" x14ac:dyDescent="0.25">
      <c r="C55">
        <f t="shared" si="0"/>
        <v>48</v>
      </c>
      <c r="D55" s="12">
        <f>IF(C55="","",-'Q1 (i) Bank A'!F54)</f>
        <v>-43998.944635578089</v>
      </c>
      <c r="E55" s="27">
        <f t="shared" si="1"/>
        <v>0.77568411120617076</v>
      </c>
      <c r="J55">
        <f t="shared" si="2"/>
        <v>48</v>
      </c>
      <c r="K55" s="19">
        <f>IF(J55="","",-'Q1 (ii) Bank B'!F54)</f>
        <v>-57600.046868066398</v>
      </c>
      <c r="L55" s="29">
        <f t="shared" si="3"/>
        <v>0.72844916720099817</v>
      </c>
      <c r="R55">
        <f t="shared" si="4"/>
        <v>48</v>
      </c>
      <c r="S55" s="19">
        <f>IF(R55="","",-'Q1 (iii) (b)'!F54)</f>
        <v>-57600</v>
      </c>
      <c r="T55" s="29">
        <f t="shared" si="5"/>
        <v>0.78376748133535334</v>
      </c>
    </row>
    <row r="56" spans="3:20" x14ac:dyDescent="0.25">
      <c r="C56">
        <f t="shared" si="0"/>
        <v>49</v>
      </c>
      <c r="D56" s="12">
        <f>IF(C56="","",-'Q1 (i) Bank A'!F55)</f>
        <v>-43998.944635578089</v>
      </c>
      <c r="E56" s="27">
        <f t="shared" si="1"/>
        <v>0.77150326039798567</v>
      </c>
      <c r="J56">
        <f t="shared" si="2"/>
        <v>49</v>
      </c>
      <c r="K56" s="19">
        <f>IF(J56="","",-'Q1 (ii) Bank B'!F55)</f>
        <v>-57600.046868066398</v>
      </c>
      <c r="L56" s="29">
        <f t="shared" si="3"/>
        <v>0.72355504438087981</v>
      </c>
      <c r="R56">
        <f t="shared" si="4"/>
        <v>49</v>
      </c>
      <c r="S56" s="19">
        <f>IF(R56="","",-'Q1 (iii) (b)'!F55)</f>
        <v>-57600</v>
      </c>
      <c r="T56" s="29">
        <f t="shared" si="5"/>
        <v>0.77971502886144728</v>
      </c>
    </row>
    <row r="57" spans="3:20" x14ac:dyDescent="0.25">
      <c r="C57">
        <f t="shared" si="0"/>
        <v>50</v>
      </c>
      <c r="D57" s="12">
        <f>IF(C57="","",-'Q1 (i) Bank A'!F56)</f>
        <v>-43998.944635578089</v>
      </c>
      <c r="E57" s="27">
        <f t="shared" si="1"/>
        <v>0.76734494390915531</v>
      </c>
      <c r="J57">
        <f t="shared" si="2"/>
        <v>50</v>
      </c>
      <c r="K57" s="19">
        <f>IF(J57="","",-'Q1 (ii) Bank B'!F56)</f>
        <v>-57600.046868066398</v>
      </c>
      <c r="L57" s="29">
        <f t="shared" si="3"/>
        <v>0.71869380297412133</v>
      </c>
      <c r="R57">
        <f t="shared" si="4"/>
        <v>50</v>
      </c>
      <c r="S57" s="19">
        <f>IF(R57="","",-'Q1 (iii) (b)'!F56)</f>
        <v>-57600</v>
      </c>
      <c r="T57" s="29">
        <f t="shared" si="5"/>
        <v>0.77568352950366859</v>
      </c>
    </row>
    <row r="58" spans="3:20" x14ac:dyDescent="0.25">
      <c r="C58">
        <f t="shared" si="0"/>
        <v>51</v>
      </c>
      <c r="D58" s="12">
        <f>IF(C58="","",-'Q1 (i) Bank A'!F57)</f>
        <v>-43998.944635578089</v>
      </c>
      <c r="E58" s="27">
        <f t="shared" si="1"/>
        <v>0.7632090402822127</v>
      </c>
      <c r="J58">
        <f t="shared" si="2"/>
        <v>51</v>
      </c>
      <c r="K58" s="19">
        <f>IF(J58="","",-'Q1 (ii) Bank B'!F57)</f>
        <v>-57600.046868066398</v>
      </c>
      <c r="L58" s="29">
        <f t="shared" si="3"/>
        <v>0.71386522206527292</v>
      </c>
      <c r="R58">
        <f t="shared" si="4"/>
        <v>51</v>
      </c>
      <c r="S58" s="19">
        <f>IF(R58="","",-'Q1 (iii) (b)'!F57)</f>
        <v>-57600</v>
      </c>
      <c r="T58" s="29">
        <f t="shared" si="5"/>
        <v>0.77167287492439252</v>
      </c>
    </row>
    <row r="59" spans="3:20" x14ac:dyDescent="0.25">
      <c r="C59">
        <f t="shared" si="0"/>
        <v>52</v>
      </c>
      <c r="D59" s="12">
        <f>IF(C59="","",-'Q1 (i) Bank A'!F58)</f>
        <v>-43998.944635578089</v>
      </c>
      <c r="E59" s="27">
        <f t="shared" si="1"/>
        <v>0.75909542871433322</v>
      </c>
      <c r="J59">
        <f t="shared" si="2"/>
        <v>52</v>
      </c>
      <c r="K59" s="19">
        <f>IF(J59="","",-'Q1 (ii) Bank B'!F58)</f>
        <v>-57600.046868066398</v>
      </c>
      <c r="L59" s="29">
        <f t="shared" si="3"/>
        <v>0.70906908222311638</v>
      </c>
      <c r="R59">
        <f t="shared" si="4"/>
        <v>52</v>
      </c>
      <c r="S59" s="19">
        <f>IF(R59="","",-'Q1 (iii) (b)'!F58)</f>
        <v>-57600</v>
      </c>
      <c r="T59" s="29">
        <f t="shared" si="5"/>
        <v>0.76768295734615155</v>
      </c>
    </row>
    <row r="60" spans="3:20" x14ac:dyDescent="0.25">
      <c r="C60">
        <f t="shared" si="0"/>
        <v>53</v>
      </c>
      <c r="D60" s="12">
        <f>IF(C60="","",-'Q1 (i) Bank A'!F59)</f>
        <v>-43998.944635578089</v>
      </c>
      <c r="E60" s="27">
        <f t="shared" si="1"/>
        <v>0.75500398905380572</v>
      </c>
      <c r="J60">
        <f t="shared" si="2"/>
        <v>53</v>
      </c>
      <c r="K60" s="19">
        <f>IF(J60="","",-'Q1 (ii) Bank B'!F59)</f>
        <v>-57600.046868066398</v>
      </c>
      <c r="L60" s="29">
        <f t="shared" si="3"/>
        <v>0.70430516549069333</v>
      </c>
      <c r="R60">
        <f t="shared" si="4"/>
        <v>53</v>
      </c>
      <c r="S60" s="19">
        <f>IF(R60="","",-'Q1 (iii) (b)'!F59)</f>
        <v>-57600</v>
      </c>
      <c r="T60" s="29">
        <f t="shared" si="5"/>
        <v>0.76371366954873932</v>
      </c>
    </row>
    <row r="61" spans="3:20" x14ac:dyDescent="0.25">
      <c r="C61">
        <f t="shared" si="0"/>
        <v>54</v>
      </c>
      <c r="D61" s="12">
        <f>IF(C61="","",-'Q1 (i) Bank A'!F60)</f>
        <v>-43998.944635578089</v>
      </c>
      <c r="E61" s="27">
        <f t="shared" si="1"/>
        <v>0.7509346017965236</v>
      </c>
      <c r="J61">
        <f t="shared" si="2"/>
        <v>54</v>
      </c>
      <c r="K61" s="19">
        <f>IF(J61="","",-'Q1 (ii) Bank B'!F60)</f>
        <v>-57600.046868066398</v>
      </c>
      <c r="L61" s="29">
        <f t="shared" si="3"/>
        <v>0.69957325537540027</v>
      </c>
      <c r="R61">
        <f t="shared" si="4"/>
        <v>54</v>
      </c>
      <c r="S61" s="19">
        <f>IF(R61="","",-'Q1 (iii) (b)'!F60)</f>
        <v>-57600</v>
      </c>
      <c r="T61" s="29">
        <f t="shared" si="5"/>
        <v>0.75976490486632908</v>
      </c>
    </row>
    <row r="62" spans="3:20" x14ac:dyDescent="0.25">
      <c r="C62">
        <f t="shared" si="0"/>
        <v>55</v>
      </c>
      <c r="D62" s="12">
        <f>IF(C62="","",-'Q1 (i) Bank A'!F61)</f>
        <v>-43998.944635578089</v>
      </c>
      <c r="E62" s="27">
        <f t="shared" si="1"/>
        <v>0.74688714808249401</v>
      </c>
      <c r="J62">
        <f t="shared" si="2"/>
        <v>55</v>
      </c>
      <c r="K62" s="19">
        <f>IF(J62="","",-'Q1 (ii) Bank B'!F61)</f>
        <v>-57600.046868066398</v>
      </c>
      <c r="L62" s="29">
        <f t="shared" si="3"/>
        <v>0.69487313683915042</v>
      </c>
      <c r="R62">
        <f t="shared" si="4"/>
        <v>55</v>
      </c>
      <c r="S62" s="19">
        <f>IF(R62="","",-'Q1 (iii) (b)'!F61)</f>
        <v>-57600</v>
      </c>
      <c r="T62" s="29">
        <f t="shared" si="5"/>
        <v>0.7558365571846074</v>
      </c>
    </row>
    <row r="63" spans="3:20" x14ac:dyDescent="0.25">
      <c r="C63">
        <f t="shared" si="0"/>
        <v>56</v>
      </c>
      <c r="D63" s="12">
        <f>IF(C63="","",-'Q1 (i) Bank A'!F62)</f>
        <v>-43998.944635578089</v>
      </c>
      <c r="E63" s="27">
        <f t="shared" si="1"/>
        <v>0.7428615096923662</v>
      </c>
      <c r="J63">
        <f t="shared" si="2"/>
        <v>56</v>
      </c>
      <c r="K63" s="19">
        <f>IF(J63="","",-'Q1 (ii) Bank B'!F62)</f>
        <v>-57600.046868066398</v>
      </c>
      <c r="L63" s="29">
        <f t="shared" si="3"/>
        <v>0.6902045962886012</v>
      </c>
      <c r="R63">
        <f t="shared" si="4"/>
        <v>56</v>
      </c>
      <c r="S63" s="19">
        <f>IF(R63="","",-'Q1 (iii) (b)'!F62)</f>
        <v>-57600</v>
      </c>
      <c r="T63" s="29">
        <f t="shared" si="5"/>
        <v>0.75192852093792262</v>
      </c>
    </row>
    <row r="64" spans="3:20" x14ac:dyDescent="0.25">
      <c r="C64">
        <f t="shared" si="0"/>
        <v>57</v>
      </c>
      <c r="D64" s="12">
        <f>IF(C64="","",-'Q1 (i) Bank A'!F63)</f>
        <v>-43998.944635578089</v>
      </c>
      <c r="E64" s="27">
        <f t="shared" si="1"/>
        <v>0.73885756904397848</v>
      </c>
      <c r="J64">
        <f t="shared" si="2"/>
        <v>57</v>
      </c>
      <c r="K64" s="19">
        <f>IF(J64="","",-'Q1 (ii) Bank B'!F63)</f>
        <v>-57600.046868066398</v>
      </c>
      <c r="L64" s="29">
        <f t="shared" si="3"/>
        <v>0.68556742156544781</v>
      </c>
      <c r="R64">
        <f t="shared" si="4"/>
        <v>57</v>
      </c>
      <c r="S64" s="19">
        <f>IF(R64="","",-'Q1 (iii) (b)'!F63)</f>
        <v>-57600</v>
      </c>
      <c r="T64" s="29">
        <f t="shared" si="5"/>
        <v>0.74804069110644789</v>
      </c>
    </row>
    <row r="65" spans="3:20" x14ac:dyDescent="0.25">
      <c r="C65">
        <f t="shared" si="0"/>
        <v>58</v>
      </c>
      <c r="D65" s="12">
        <f>IF(C65="","",-'Q1 (i) Bank A'!F64)</f>
        <v>-43998.944635578089</v>
      </c>
      <c r="E65" s="27">
        <f t="shared" si="1"/>
        <v>0.73487520918892391</v>
      </c>
      <c r="J65">
        <f t="shared" si="2"/>
        <v>58</v>
      </c>
      <c r="K65" s="19">
        <f>IF(J65="","",-'Q1 (ii) Bank B'!F64)</f>
        <v>-57600.046868066398</v>
      </c>
      <c r="L65" s="29">
        <f t="shared" si="3"/>
        <v>0.6809614019367819</v>
      </c>
      <c r="R65">
        <f t="shared" si="4"/>
        <v>58</v>
      </c>
      <c r="S65" s="19">
        <f>IF(R65="","",-'Q1 (iii) (b)'!F64)</f>
        <v>-57600</v>
      </c>
      <c r="T65" s="29">
        <f t="shared" si="5"/>
        <v>0.74417296321335902</v>
      </c>
    </row>
    <row r="66" spans="3:20" x14ac:dyDescent="0.25">
      <c r="C66">
        <f t="shared" si="0"/>
        <v>59</v>
      </c>
      <c r="D66" s="12">
        <f>IF(C66="","",-'Q1 (i) Bank A'!F65)</f>
        <v>-43998.944635578089</v>
      </c>
      <c r="E66" s="27">
        <f t="shared" si="1"/>
        <v>0.7309143138091343</v>
      </c>
      <c r="J66">
        <f t="shared" si="2"/>
        <v>59</v>
      </c>
      <c r="K66" s="19">
        <f>IF(J66="","",-'Q1 (ii) Bank B'!F65)</f>
        <v>-57600.046868066398</v>
      </c>
      <c r="L66" s="29">
        <f t="shared" si="3"/>
        <v>0.6763863280855148</v>
      </c>
      <c r="R66">
        <f t="shared" si="4"/>
        <v>59</v>
      </c>
      <c r="S66" s="19">
        <f>IF(R66="","",-'Q1 (iii) (b)'!F65)</f>
        <v>-57600</v>
      </c>
      <c r="T66" s="29">
        <f t="shared" si="5"/>
        <v>0.74032523332202704</v>
      </c>
    </row>
    <row r="67" spans="3:20" x14ac:dyDescent="0.25">
      <c r="C67">
        <f t="shared" si="0"/>
        <v>60</v>
      </c>
      <c r="D67" s="12">
        <f>IF(C67="","",-'Q1 (i) Bank A'!F66)</f>
        <v>-43998.944635578089</v>
      </c>
      <c r="E67" s="27">
        <f t="shared" si="1"/>
        <v>0.7269747672134832</v>
      </c>
      <c r="J67">
        <f t="shared" si="2"/>
        <v>60</v>
      </c>
      <c r="K67" s="19">
        <f>IF(J67="","",-'Q1 (ii) Bank B'!F66)</f>
        <v>-57600.046868066398</v>
      </c>
      <c r="L67" s="29">
        <f t="shared" si="3"/>
        <v>0.67184199210086548</v>
      </c>
      <c r="R67">
        <f t="shared" si="4"/>
        <v>60</v>
      </c>
      <c r="S67" s="19">
        <f>IF(R67="","",-'Q1 (iii) (b)'!F66)</f>
        <v>-57600</v>
      </c>
      <c r="T67" s="29">
        <f t="shared" si="5"/>
        <v>0.736497398033225</v>
      </c>
    </row>
    <row r="68" spans="3:20" x14ac:dyDescent="0.25">
      <c r="C68">
        <f t="shared" si="0"/>
        <v>61</v>
      </c>
      <c r="D68" s="12">
        <f>IF(C68="","",-'Q1 (i) Bank A'!F67)</f>
        <v>-43998.944635578089</v>
      </c>
      <c r="E68" s="27">
        <f t="shared" si="1"/>
        <v>0.72305645433440602</v>
      </c>
      <c r="J68">
        <f t="shared" si="2"/>
        <v>61</v>
      </c>
      <c r="K68" s="19">
        <f>IF(J68="","",-'Q1 (ii) Bank B'!F67)</f>
        <v>-57600.046868066398</v>
      </c>
      <c r="L68" s="29">
        <f t="shared" si="3"/>
        <v>0.66732818746891187</v>
      </c>
      <c r="R68">
        <f t="shared" si="4"/>
        <v>61</v>
      </c>
      <c r="S68" s="19">
        <f>IF(R68="","",-'Q1 (iii) (b)'!F67)</f>
        <v>-57600</v>
      </c>
      <c r="T68" s="29">
        <f t="shared" si="5"/>
        <v>0.7326893544823494</v>
      </c>
    </row>
    <row r="69" spans="3:20" x14ac:dyDescent="0.25">
      <c r="C69">
        <f t="shared" si="0"/>
        <v>62</v>
      </c>
      <c r="D69" s="12">
        <f>IF(C69="","",-'Q1 (i) Bank A'!F68)</f>
        <v>-43998.944635578089</v>
      </c>
      <c r="E69" s="27">
        <f t="shared" si="1"/>
        <v>0.71915926072453984</v>
      </c>
      <c r="J69">
        <f t="shared" si="2"/>
        <v>62</v>
      </c>
      <c r="K69" s="19">
        <f>IF(J69="","",-'Q1 (ii) Bank B'!F68)</f>
        <v>-57600.046868066398</v>
      </c>
      <c r="L69" s="29">
        <f t="shared" si="3"/>
        <v>0.66284470906320647</v>
      </c>
      <c r="R69">
        <f t="shared" si="4"/>
        <v>62</v>
      </c>
      <c r="S69" s="19">
        <f>IF(R69="","",-'Q1 (iii) (b)'!F68)</f>
        <v>-57600</v>
      </c>
      <c r="T69" s="29">
        <f t="shared" si="5"/>
        <v>0.72890100033665572</v>
      </c>
    </row>
    <row r="70" spans="3:20" x14ac:dyDescent="0.25">
      <c r="C70">
        <f t="shared" si="0"/>
        <v>63</v>
      </c>
      <c r="D70" s="12">
        <f>IF(C70="","",-'Q1 (i) Bank A'!F69)</f>
        <v>-43998.944635578089</v>
      </c>
      <c r="E70" s="27">
        <f t="shared" si="1"/>
        <v>0.71528307255337997</v>
      </c>
      <c r="J70">
        <f t="shared" si="2"/>
        <v>63</v>
      </c>
      <c r="K70" s="19">
        <f>IF(J70="","",-'Q1 (ii) Bank B'!F69)</f>
        <v>-57600.046868066398</v>
      </c>
      <c r="L70" s="29">
        <f t="shared" si="3"/>
        <v>0.65839135313545394</v>
      </c>
      <c r="R70">
        <f t="shared" si="4"/>
        <v>63</v>
      </c>
      <c r="S70" s="19">
        <f>IF(R70="","",-'Q1 (iii) (b)'!F69)</f>
        <v>-57600</v>
      </c>
      <c r="T70" s="29">
        <f t="shared" si="5"/>
        <v>0.72513223379250891</v>
      </c>
    </row>
    <row r="71" spans="3:20" x14ac:dyDescent="0.25">
      <c r="C71">
        <f t="shared" si="0"/>
        <v>64</v>
      </c>
      <c r="D71" s="12">
        <f>IF(C71="","",-'Q1 (i) Bank A'!F70)</f>
        <v>-43998.944635578089</v>
      </c>
      <c r="E71" s="27">
        <f t="shared" si="1"/>
        <v>0.71142777660395573</v>
      </c>
      <c r="J71">
        <f t="shared" si="2"/>
        <v>64</v>
      </c>
      <c r="K71" s="19">
        <f>IF(J71="","",-'Q1 (ii) Bank B'!F70)</f>
        <v>-57600.046868066398</v>
      </c>
      <c r="L71" s="29">
        <f t="shared" si="3"/>
        <v>0.65396791730625259</v>
      </c>
      <c r="R71">
        <f t="shared" si="4"/>
        <v>64</v>
      </c>
      <c r="S71" s="19">
        <f>IF(R71="","",-'Q1 (iii) (b)'!F70)</f>
        <v>-57600</v>
      </c>
      <c r="T71" s="29">
        <f t="shared" si="5"/>
        <v>0.72138295357264715</v>
      </c>
    </row>
    <row r="72" spans="3:20" x14ac:dyDescent="0.25">
      <c r="C72">
        <f t="shared" si="0"/>
        <v>65</v>
      </c>
      <c r="D72" s="12">
        <f>IF(C72="","",-'Q1 (i) Bank A'!F71)</f>
        <v>-43998.944635578089</v>
      </c>
      <c r="E72" s="27">
        <f t="shared" si="1"/>
        <v>0.70759326026952307</v>
      </c>
      <c r="J72">
        <f t="shared" si="2"/>
        <v>65</v>
      </c>
      <c r="K72" s="19">
        <f>IF(J72="","",-'Q1 (ii) Bank B'!F71)</f>
        <v>-57600.046868066398</v>
      </c>
      <c r="L72" s="29">
        <f t="shared" si="3"/>
        <v>0.64957420055589676</v>
      </c>
      <c r="R72">
        <f t="shared" si="4"/>
        <v>65</v>
      </c>
      <c r="S72" s="19">
        <f>IF(R72="","",-'Q1 (iii) (b)'!F71)</f>
        <v>-57600</v>
      </c>
      <c r="T72" s="29">
        <f t="shared" si="5"/>
        <v>0.71765305892346054</v>
      </c>
    </row>
    <row r="73" spans="3:20" x14ac:dyDescent="0.25">
      <c r="C73">
        <f t="shared" si="0"/>
        <v>66</v>
      </c>
      <c r="D73" s="12">
        <f>IF(C73="","",-'Q1 (i) Bank A'!F72)</f>
        <v>-43998.944635578089</v>
      </c>
      <c r="E73" s="27">
        <f t="shared" si="1"/>
        <v>0.70377941155027579</v>
      </c>
      <c r="J73">
        <f t="shared" si="2"/>
        <v>66</v>
      </c>
      <c r="K73" s="19">
        <f>IF(J73="","",-'Q1 (ii) Bank B'!F72)</f>
        <v>-57600.046868066398</v>
      </c>
      <c r="L73" s="29">
        <f t="shared" si="3"/>
        <v>0.64521000321524202</v>
      </c>
      <c r="R73">
        <f t="shared" si="4"/>
        <v>66</v>
      </c>
      <c r="S73" s="19">
        <f>IF(R73="","",-'Q1 (iii) (b)'!F72)</f>
        <v>-57600</v>
      </c>
      <c r="T73" s="29">
        <f t="shared" si="5"/>
        <v>0.71394244961228359</v>
      </c>
    </row>
    <row r="74" spans="3:20" x14ac:dyDescent="0.25">
      <c r="C74">
        <f t="shared" ref="C74:C137" si="6">IF(C73&lt;=$D$3,C73+1,"")</f>
        <v>67</v>
      </c>
      <c r="D74" s="12">
        <f>IF(C74="","",-'Q1 (i) Bank A'!F73)</f>
        <v>-43998.944635578089</v>
      </c>
      <c r="E74" s="27">
        <f t="shared" ref="E74:E137" si="7">E73/(1+$D$5)</f>
        <v>0.69998611905007413</v>
      </c>
      <c r="J74">
        <f t="shared" ref="J74:J137" si="8">IF(J73&lt;=$K$3,J73+1,"")</f>
        <v>67</v>
      </c>
      <c r="K74" s="19">
        <f>IF(J74="","",-'Q1 (ii) Bank B'!F73)</f>
        <v>-57600.046868066398</v>
      </c>
      <c r="L74" s="29">
        <f t="shared" ref="L74:L137" si="9">L73/(1+$K$5)</f>
        <v>0.64087512695663129</v>
      </c>
      <c r="R74">
        <f t="shared" ref="R74:R137" si="10">IF(R73&lt;=$S$3,R73+1,"")</f>
        <v>67</v>
      </c>
      <c r="S74" s="19">
        <f>IF(R74="","",-'Q1 (iii) (b)'!F73)</f>
        <v>-57600</v>
      </c>
      <c r="T74" s="29">
        <f t="shared" ref="T74:T137" si="11">T73/(1+$S$5)</f>
        <v>0.71025102592470146</v>
      </c>
    </row>
    <row r="75" spans="3:20" x14ac:dyDescent="0.25">
      <c r="C75">
        <f t="shared" si="6"/>
        <v>68</v>
      </c>
      <c r="D75" s="12">
        <f>IF(C75="","",-'Q1 (i) Bank A'!F74)</f>
        <v>-43998.944635578089</v>
      </c>
      <c r="E75" s="27">
        <f t="shared" si="7"/>
        <v>0.69621327197319105</v>
      </c>
      <c r="J75">
        <f t="shared" si="8"/>
        <v>68</v>
      </c>
      <c r="K75" s="19">
        <f>IF(J75="","",-'Q1 (ii) Bank B'!F74)</f>
        <v>-57600.046868066398</v>
      </c>
      <c r="L75" s="29">
        <f t="shared" si="9"/>
        <v>0.63656937478488196</v>
      </c>
      <c r="R75">
        <f t="shared" si="10"/>
        <v>68</v>
      </c>
      <c r="S75" s="19">
        <f>IF(R75="","",-'Q1 (iii) (b)'!F74)</f>
        <v>-57600</v>
      </c>
      <c r="T75" s="29">
        <f t="shared" si="11"/>
        <v>0.70657868866187057</v>
      </c>
    </row>
    <row r="76" spans="3:20" x14ac:dyDescent="0.25">
      <c r="C76">
        <f t="shared" si="6"/>
        <v>69</v>
      </c>
      <c r="D76" s="12">
        <f>IF(C76="","",-'Q1 (i) Bank A'!F75)</f>
        <v>-43998.944635578089</v>
      </c>
      <c r="E76" s="27">
        <f t="shared" si="7"/>
        <v>0.69246076012107627</v>
      </c>
      <c r="J76">
        <f t="shared" si="8"/>
        <v>69</v>
      </c>
      <c r="K76" s="19">
        <f>IF(J76="","",-'Q1 (ii) Bank B'!F75)</f>
        <v>-57600.046868066398</v>
      </c>
      <c r="L76" s="29">
        <f t="shared" si="9"/>
        <v>0.63229255102833348</v>
      </c>
      <c r="R76">
        <f t="shared" si="10"/>
        <v>69</v>
      </c>
      <c r="S76" s="19">
        <f>IF(R76="","",-'Q1 (iii) (b)'!F75)</f>
        <v>-57600</v>
      </c>
      <c r="T76" s="29">
        <f t="shared" si="11"/>
        <v>0.70292533913785282</v>
      </c>
    </row>
    <row r="77" spans="3:20" x14ac:dyDescent="0.25">
      <c r="C77">
        <f t="shared" si="6"/>
        <v>70</v>
      </c>
      <c r="D77" s="12">
        <f>IF(C77="","",-'Q1 (i) Bank A'!F76)</f>
        <v>-43998.944635578089</v>
      </c>
      <c r="E77" s="27">
        <f t="shared" si="7"/>
        <v>0.68872847388913727</v>
      </c>
      <c r="J77">
        <f t="shared" si="8"/>
        <v>70</v>
      </c>
      <c r="K77" s="19">
        <f>IF(J77="","",-'Q1 (ii) Bank B'!F76)</f>
        <v>-57600.046868066398</v>
      </c>
      <c r="L77" s="29">
        <f t="shared" si="9"/>
        <v>0.62804446132995551</v>
      </c>
      <c r="R77">
        <f t="shared" si="10"/>
        <v>70</v>
      </c>
      <c r="S77" s="19">
        <f>IF(R77="","",-'Q1 (iii) (b)'!F76)</f>
        <v>-57600</v>
      </c>
      <c r="T77" s="29">
        <f t="shared" si="11"/>
        <v>0.69929087917696342</v>
      </c>
    </row>
    <row r="78" spans="3:20" x14ac:dyDescent="0.25">
      <c r="C78">
        <f t="shared" si="6"/>
        <v>71</v>
      </c>
      <c r="D78" s="12">
        <f>IF(C78="","",-'Q1 (i) Bank A'!F77)</f>
        <v>-43998.944635578089</v>
      </c>
      <c r="E78" s="27">
        <f t="shared" si="7"/>
        <v>0.6850163042635381</v>
      </c>
      <c r="J78">
        <f t="shared" si="8"/>
        <v>71</v>
      </c>
      <c r="K78" s="19">
        <f>IF(J78="","",-'Q1 (ii) Bank B'!F77)</f>
        <v>-57600.046868066398</v>
      </c>
      <c r="L78" s="29">
        <f t="shared" si="9"/>
        <v>0.62382491263851503</v>
      </c>
      <c r="R78">
        <f t="shared" si="10"/>
        <v>71</v>
      </c>
      <c r="S78" s="19">
        <f>IF(R78="","",-'Q1 (iii) (b)'!F77)</f>
        <v>-57600</v>
      </c>
      <c r="T78" s="29">
        <f t="shared" si="11"/>
        <v>0.69567521111113295</v>
      </c>
    </row>
    <row r="79" spans="3:20" x14ac:dyDescent="0.25">
      <c r="C79">
        <f t="shared" si="6"/>
        <v>72</v>
      </c>
      <c r="D79" s="12">
        <f>IF(C79="","",-'Q1 (i) Bank A'!F78)</f>
        <v>-43998.944635578089</v>
      </c>
      <c r="E79" s="27">
        <f t="shared" si="7"/>
        <v>0.68132414281801512</v>
      </c>
      <c r="J79">
        <f t="shared" si="8"/>
        <v>72</v>
      </c>
      <c r="K79" s="19">
        <f>IF(J79="","",-'Q1 (ii) Bank B'!F78)</f>
        <v>-57600.046868066398</v>
      </c>
      <c r="L79" s="29">
        <f t="shared" si="9"/>
        <v>0.61963371319980387</v>
      </c>
      <c r="R79">
        <f t="shared" si="10"/>
        <v>72</v>
      </c>
      <c r="S79" s="19">
        <f>IF(R79="","",-'Q1 (iii) (b)'!F78)</f>
        <v>-57600</v>
      </c>
      <c r="T79" s="29">
        <f t="shared" si="11"/>
        <v>0.69207823777728239</v>
      </c>
    </row>
    <row r="80" spans="3:20" x14ac:dyDescent="0.25">
      <c r="C80">
        <f t="shared" si="6"/>
        <v>73</v>
      </c>
      <c r="D80" s="12">
        <f>IF(C80="","",-'Q1 (i) Bank A'!F79)</f>
        <v>-43998.944635578089</v>
      </c>
      <c r="E80" s="27">
        <f t="shared" si="7"/>
        <v>0.67765188171071034</v>
      </c>
      <c r="J80">
        <f t="shared" si="8"/>
        <v>73</v>
      </c>
      <c r="K80" s="19">
        <f>IF(J80="","",-'Q1 (ii) Bank B'!F79)</f>
        <v>-57600.046868066398</v>
      </c>
      <c r="L80" s="29">
        <f t="shared" si="9"/>
        <v>0.61547067254792398</v>
      </c>
      <c r="R80">
        <f t="shared" si="10"/>
        <v>73</v>
      </c>
      <c r="S80" s="19">
        <f>IF(R80="","",-'Q1 (iii) (b)'!F79)</f>
        <v>-57600</v>
      </c>
      <c r="T80" s="29">
        <f t="shared" si="11"/>
        <v>0.68849986251471251</v>
      </c>
    </row>
    <row r="81" spans="3:20" x14ac:dyDescent="0.25">
      <c r="C81">
        <f t="shared" si="6"/>
        <v>74</v>
      </c>
      <c r="D81" s="12">
        <f>IF(C81="","",-'Q1 (i) Bank A'!F80)</f>
        <v>-43998.944635578089</v>
      </c>
      <c r="E81" s="27">
        <f t="shared" si="7"/>
        <v>0.67399941368102123</v>
      </c>
      <c r="J81">
        <f t="shared" si="8"/>
        <v>74</v>
      </c>
      <c r="K81" s="19">
        <f>IF(J81="","",-'Q1 (ii) Bank B'!F80)</f>
        <v>-57600.046868066398</v>
      </c>
      <c r="L81" s="29">
        <f t="shared" si="9"/>
        <v>0.61133560149663235</v>
      </c>
      <c r="R81">
        <f t="shared" si="10"/>
        <v>74</v>
      </c>
      <c r="S81" s="19">
        <f>IF(R81="","",-'Q1 (iii) (b)'!F80)</f>
        <v>-57600</v>
      </c>
      <c r="T81" s="29">
        <f t="shared" si="11"/>
        <v>0.68493998916250598</v>
      </c>
    </row>
    <row r="82" spans="3:20" x14ac:dyDescent="0.25">
      <c r="C82">
        <f t="shared" si="6"/>
        <v>75</v>
      </c>
      <c r="D82" s="12">
        <f>IF(C82="","",-'Q1 (i) Bank A'!F81)</f>
        <v>-43998.944635578089</v>
      </c>
      <c r="E82" s="27">
        <f t="shared" si="7"/>
        <v>0.67036663204646796</v>
      </c>
      <c r="J82">
        <f t="shared" si="8"/>
        <v>75</v>
      </c>
      <c r="K82" s="19">
        <f>IF(J82="","",-'Q1 (ii) Bank B'!F81)</f>
        <v>-57600.046868066398</v>
      </c>
      <c r="L82" s="29">
        <f t="shared" si="9"/>
        <v>0.60722831213074324</v>
      </c>
      <c r="R82">
        <f t="shared" si="10"/>
        <v>75</v>
      </c>
      <c r="S82" s="19">
        <f>IF(R82="","",-'Q1 (iii) (b)'!F81)</f>
        <v>-57600</v>
      </c>
      <c r="T82" s="29">
        <f t="shared" si="11"/>
        <v>0.6813985220569434</v>
      </c>
    </row>
    <row r="83" spans="3:20" x14ac:dyDescent="0.25">
      <c r="C83">
        <f t="shared" si="6"/>
        <v>76</v>
      </c>
      <c r="D83" s="12">
        <f>IF(C83="","",-'Q1 (i) Bank A'!F82)</f>
        <v>-43998.944635578089</v>
      </c>
      <c r="E83" s="27">
        <f t="shared" si="7"/>
        <v>0.66675343069957738</v>
      </c>
      <c r="J83">
        <f t="shared" si="8"/>
        <v>76</v>
      </c>
      <c r="K83" s="19">
        <f>IF(J83="","",-'Q1 (ii) Bank B'!F82)</f>
        <v>-57600.046868066398</v>
      </c>
      <c r="L83" s="29">
        <f t="shared" si="9"/>
        <v>0.60314861779758877</v>
      </c>
      <c r="R83">
        <f t="shared" si="10"/>
        <v>76</v>
      </c>
      <c r="S83" s="19">
        <f>IF(R83="","",-'Q1 (iii) (b)'!F82)</f>
        <v>-57600</v>
      </c>
      <c r="T83" s="29">
        <f t="shared" si="11"/>
        <v>0.67787536602893239</v>
      </c>
    </row>
    <row r="84" spans="3:20" x14ac:dyDescent="0.25">
      <c r="C84">
        <f t="shared" si="6"/>
        <v>77</v>
      </c>
      <c r="D84" s="12">
        <f>IF(C84="","",-'Q1 (i) Bank A'!F83)</f>
        <v>-43998.944635578089</v>
      </c>
      <c r="E84" s="27">
        <f t="shared" si="7"/>
        <v>0.66315970410478375</v>
      </c>
      <c r="J84">
        <f t="shared" si="8"/>
        <v>77</v>
      </c>
      <c r="K84" s="19">
        <f>IF(J84="","",-'Q1 (ii) Bank B'!F83)</f>
        <v>-57600.046868066398</v>
      </c>
      <c r="L84" s="29">
        <f t="shared" si="9"/>
        <v>0.59909633309853649</v>
      </c>
      <c r="R84">
        <f t="shared" si="10"/>
        <v>77</v>
      </c>
      <c r="S84" s="19">
        <f>IF(R84="","",-'Q1 (iii) (b)'!F83)</f>
        <v>-57600</v>
      </c>
      <c r="T84" s="29">
        <f t="shared" si="11"/>
        <v>0.67437042640145051</v>
      </c>
    </row>
    <row r="85" spans="3:20" x14ac:dyDescent="0.25">
      <c r="C85">
        <f t="shared" si="6"/>
        <v>78</v>
      </c>
      <c r="D85" s="12">
        <f>IF(C85="","",-'Q1 (i) Bank A'!F84)</f>
        <v>-43998.944635578089</v>
      </c>
      <c r="E85" s="27">
        <f t="shared" si="7"/>
        <v>0.65958534729534624</v>
      </c>
      <c r="J85">
        <f t="shared" si="8"/>
        <v>78</v>
      </c>
      <c r="K85" s="19">
        <f>IF(J85="","",-'Q1 (ii) Bank B'!F84)</f>
        <v>-57600.046868066398</v>
      </c>
      <c r="L85" s="29">
        <f t="shared" si="9"/>
        <v>0.59507127388056402</v>
      </c>
      <c r="R85">
        <f t="shared" si="10"/>
        <v>78</v>
      </c>
      <c r="S85" s="19">
        <f>IF(R85="","",-'Q1 (iii) (b)'!F84)</f>
        <v>-57600</v>
      </c>
      <c r="T85" s="29">
        <f t="shared" si="11"/>
        <v>0.67088360898700061</v>
      </c>
    </row>
    <row r="86" spans="3:20" x14ac:dyDescent="0.25">
      <c r="C86">
        <f t="shared" si="6"/>
        <v>79</v>
      </c>
      <c r="D86" s="12">
        <f>IF(C86="","",-'Q1 (i) Bank A'!F85)</f>
        <v>-43998.944635578089</v>
      </c>
      <c r="E86" s="27">
        <f t="shared" si="7"/>
        <v>0.65603025587028307</v>
      </c>
      <c r="J86">
        <f t="shared" si="8"/>
        <v>79</v>
      </c>
      <c r="K86" s="19">
        <f>IF(J86="","",-'Q1 (ii) Bank B'!F85)</f>
        <v>-57600.046868066398</v>
      </c>
      <c r="L86" s="29">
        <f t="shared" si="9"/>
        <v>0.5910732572278905</v>
      </c>
      <c r="R86">
        <f t="shared" si="10"/>
        <v>79</v>
      </c>
      <c r="S86" s="19">
        <f>IF(R86="","",-'Q1 (iii) (b)'!F85)</f>
        <v>-57600</v>
      </c>
      <c r="T86" s="29">
        <f t="shared" si="11"/>
        <v>0.66741482008507991</v>
      </c>
    </row>
    <row r="87" spans="3:20" x14ac:dyDescent="0.25">
      <c r="C87">
        <f t="shared" si="6"/>
        <v>80</v>
      </c>
      <c r="D87" s="12">
        <f>IF(C87="","",-'Q1 (i) Bank A'!F86)</f>
        <v>-43998.944635578089</v>
      </c>
      <c r="E87" s="27">
        <f t="shared" si="7"/>
        <v>0.65249432599132218</v>
      </c>
      <c r="J87">
        <f t="shared" si="8"/>
        <v>80</v>
      </c>
      <c r="K87" s="19">
        <f>IF(J87="","",-'Q1 (ii) Bank B'!F86)</f>
        <v>-57600.046868066398</v>
      </c>
      <c r="L87" s="29">
        <f t="shared" si="9"/>
        <v>0.58710210145366404</v>
      </c>
      <c r="R87">
        <f t="shared" si="10"/>
        <v>80</v>
      </c>
      <c r="S87" s="19">
        <f>IF(R87="","",-'Q1 (iii) (b)'!F86)</f>
        <v>-57600</v>
      </c>
      <c r="T87" s="29">
        <f t="shared" si="11"/>
        <v>0.66396396647966205</v>
      </c>
    </row>
    <row r="88" spans="3:20" x14ac:dyDescent="0.25">
      <c r="C88">
        <f t="shared" si="6"/>
        <v>81</v>
      </c>
      <c r="D88" s="12">
        <f>IF(C88="","",-'Q1 (i) Bank A'!F87)</f>
        <v>-43998.944635578089</v>
      </c>
      <c r="E88" s="27">
        <f t="shared" si="7"/>
        <v>0.64897745437986809</v>
      </c>
      <c r="J88">
        <f t="shared" si="8"/>
        <v>81</v>
      </c>
      <c r="K88" s="19">
        <f>IF(J88="","",-'Q1 (ii) Bank B'!F87)</f>
        <v>-57600.046868066398</v>
      </c>
      <c r="L88" s="29">
        <f t="shared" si="9"/>
        <v>0.58315762609170518</v>
      </c>
      <c r="R88">
        <f t="shared" si="10"/>
        <v>81</v>
      </c>
      <c r="S88" s="19">
        <f>IF(R88="","",-'Q1 (iii) (b)'!F87)</f>
        <v>-57600</v>
      </c>
      <c r="T88" s="29">
        <f t="shared" si="11"/>
        <v>0.66053095543669216</v>
      </c>
    </row>
    <row r="89" spans="3:20" x14ac:dyDescent="0.25">
      <c r="C89">
        <f t="shared" si="6"/>
        <v>82</v>
      </c>
      <c r="D89" s="12">
        <f>IF(C89="","",-'Q1 (i) Bank A'!F88)</f>
        <v>-43998.944635578089</v>
      </c>
      <c r="E89" s="27">
        <f t="shared" si="7"/>
        <v>0.64547953831398541</v>
      </c>
      <c r="J89">
        <f t="shared" si="8"/>
        <v>82</v>
      </c>
      <c r="K89" s="19">
        <f>IF(J89="","",-'Q1 (ii) Bank B'!F88)</f>
        <v>-57600.046868066398</v>
      </c>
      <c r="L89" s="29">
        <f t="shared" si="9"/>
        <v>0.57923965188830562</v>
      </c>
      <c r="R89">
        <f t="shared" si="10"/>
        <v>82</v>
      </c>
      <c r="S89" s="19">
        <f>IF(R89="","",-'Q1 (iii) (b)'!F88)</f>
        <v>-57600</v>
      </c>
      <c r="T89" s="29">
        <f t="shared" si="11"/>
        <v>0.65711569470159459</v>
      </c>
    </row>
    <row r="90" spans="3:20" x14ac:dyDescent="0.25">
      <c r="C90">
        <f t="shared" si="6"/>
        <v>83</v>
      </c>
      <c r="D90" s="12">
        <f>IF(C90="","",-'Q1 (i) Bank A'!F89)</f>
        <v>-43998.944635578089</v>
      </c>
      <c r="E90" s="27">
        <f t="shared" si="7"/>
        <v>0.64200047562539864</v>
      </c>
      <c r="J90">
        <f t="shared" si="8"/>
        <v>83</v>
      </c>
      <c r="K90" s="19">
        <f>IF(J90="","",-'Q1 (ii) Bank B'!F89)</f>
        <v>-57600.046868066398</v>
      </c>
      <c r="L90" s="29">
        <f t="shared" si="9"/>
        <v>0.5753480007940821</v>
      </c>
      <c r="R90">
        <f t="shared" si="10"/>
        <v>83</v>
      </c>
      <c r="S90" s="19">
        <f>IF(R90="","",-'Q1 (iii) (b)'!F89)</f>
        <v>-57600</v>
      </c>
      <c r="T90" s="29">
        <f t="shared" si="11"/>
        <v>0.65371809249679402</v>
      </c>
    </row>
    <row r="91" spans="3:20" x14ac:dyDescent="0.25">
      <c r="C91">
        <f t="shared" si="6"/>
        <v>84</v>
      </c>
      <c r="D91" s="12">
        <f>IF(C91="","",-'Q1 (i) Bank A'!F90)</f>
        <v>-43998.944635578089</v>
      </c>
      <c r="E91" s="27">
        <f t="shared" si="7"/>
        <v>0.63854016469650787</v>
      </c>
      <c r="J91">
        <f t="shared" si="8"/>
        <v>84</v>
      </c>
      <c r="K91" s="19">
        <f>IF(J91="","",-'Q1 (ii) Bank B'!F90)</f>
        <v>-57600.046868066398</v>
      </c>
      <c r="L91" s="29">
        <f t="shared" si="9"/>
        <v>0.57148249595588552</v>
      </c>
      <c r="R91">
        <f t="shared" si="10"/>
        <v>84</v>
      </c>
      <c r="S91" s="19">
        <f>IF(R91="","",-'Q1 (iii) (b)'!F90)</f>
        <v>-57600</v>
      </c>
      <c r="T91" s="29">
        <f t="shared" si="11"/>
        <v>0.65033805751924911</v>
      </c>
    </row>
    <row r="92" spans="3:20" x14ac:dyDescent="0.25">
      <c r="C92">
        <f t="shared" si="6"/>
        <v>85</v>
      </c>
      <c r="D92" s="12">
        <f>IF(C92="","",-'Q1 (i) Bank A'!F91)</f>
        <v>-43998.944635578089</v>
      </c>
      <c r="E92" s="27">
        <f t="shared" si="7"/>
        <v>0.63509850445742055</v>
      </c>
      <c r="J92">
        <f t="shared" si="8"/>
        <v>85</v>
      </c>
      <c r="K92" s="19">
        <f>IF(J92="","",-'Q1 (ii) Bank B'!F91)</f>
        <v>-57600.046868066398</v>
      </c>
      <c r="L92" s="29">
        <f t="shared" si="9"/>
        <v>0.56764296170876327</v>
      </c>
      <c r="R92">
        <f t="shared" si="10"/>
        <v>85</v>
      </c>
      <c r="S92" s="19">
        <f>IF(R92="","",-'Q1 (iii) (b)'!F91)</f>
        <v>-57600</v>
      </c>
      <c r="T92" s="29">
        <f t="shared" si="11"/>
        <v>0.64697549893799877</v>
      </c>
    </row>
    <row r="93" spans="3:20" x14ac:dyDescent="0.25">
      <c r="C93">
        <f t="shared" si="6"/>
        <v>86</v>
      </c>
      <c r="D93" s="12">
        <f>IF(C93="","",-'Q1 (i) Bank A'!F92)</f>
        <v>-43998.944635578089</v>
      </c>
      <c r="E93" s="27">
        <f t="shared" si="7"/>
        <v>0.6316753943829998</v>
      </c>
      <c r="J93">
        <f t="shared" si="8"/>
        <v>86</v>
      </c>
      <c r="K93" s="19">
        <f>IF(J93="","",-'Q1 (ii) Bank B'!F92)</f>
        <v>-57600.046868066398</v>
      </c>
      <c r="L93" s="29">
        <f t="shared" si="9"/>
        <v>0.56382922356797704</v>
      </c>
      <c r="R93">
        <f t="shared" si="10"/>
        <v>86</v>
      </c>
      <c r="S93" s="19">
        <f>IF(R93="","",-'Q1 (iii) (b)'!F92)</f>
        <v>-57600</v>
      </c>
      <c r="T93" s="29">
        <f t="shared" si="11"/>
        <v>0.64363032639172146</v>
      </c>
    </row>
    <row r="94" spans="3:20" x14ac:dyDescent="0.25">
      <c r="C94">
        <f t="shared" si="6"/>
        <v>87</v>
      </c>
      <c r="D94" s="12">
        <f>IF(C94="","",-'Q1 (i) Bank A'!F93)</f>
        <v>-43998.944635578089</v>
      </c>
      <c r="E94" s="27">
        <f t="shared" si="7"/>
        <v>0.62827073448992787</v>
      </c>
      <c r="J94">
        <f t="shared" si="8"/>
        <v>87</v>
      </c>
      <c r="K94" s="19">
        <f>IF(J94="","",-'Q1 (ii) Bank B'!F93)</f>
        <v>-57600.046868066398</v>
      </c>
      <c r="L94" s="29">
        <f t="shared" si="9"/>
        <v>0.56004110822107289</v>
      </c>
      <c r="R94">
        <f t="shared" si="10"/>
        <v>87</v>
      </c>
      <c r="S94" s="19">
        <f>IF(R94="","",-'Q1 (iii) (b)'!F93)</f>
        <v>-57600</v>
      </c>
      <c r="T94" s="29">
        <f t="shared" si="11"/>
        <v>0.64030244998630692</v>
      </c>
    </row>
    <row r="95" spans="3:20" x14ac:dyDescent="0.25">
      <c r="C95">
        <f t="shared" si="6"/>
        <v>88</v>
      </c>
      <c r="D95" s="12">
        <f>IF(C95="","",-'Q1 (i) Bank A'!F94)</f>
        <v>-43998.944635578089</v>
      </c>
      <c r="E95" s="27">
        <f t="shared" si="7"/>
        <v>0.62488442533378596</v>
      </c>
      <c r="J95">
        <f t="shared" si="8"/>
        <v>88</v>
      </c>
      <c r="K95" s="19">
        <f>IF(J95="","",-'Q1 (ii) Bank B'!F94)</f>
        <v>-57600.046868066398</v>
      </c>
      <c r="L95" s="29">
        <f t="shared" si="9"/>
        <v>0.55627844352000555</v>
      </c>
      <c r="R95">
        <f t="shared" si="10"/>
        <v>88</v>
      </c>
      <c r="S95" s="19">
        <f>IF(R95="","",-'Q1 (iii) (b)'!F94)</f>
        <v>-57600</v>
      </c>
      <c r="T95" s="29">
        <f t="shared" si="11"/>
        <v>0.6369917802924403</v>
      </c>
    </row>
    <row r="96" spans="3:20" x14ac:dyDescent="0.25">
      <c r="C96">
        <f t="shared" si="6"/>
        <v>89</v>
      </c>
      <c r="D96" s="12">
        <f>IF(C96="","",-'Q1 (i) Bank A'!F95)</f>
        <v>-43998.944635578089</v>
      </c>
      <c r="E96" s="27">
        <f t="shared" si="7"/>
        <v>0.62151636800614962</v>
      </c>
      <c r="J96">
        <f t="shared" si="8"/>
        <v>89</v>
      </c>
      <c r="K96" s="19">
        <f>IF(J96="","",-'Q1 (ii) Bank B'!F95)</f>
        <v>-57600.046868066398</v>
      </c>
      <c r="L96" s="29">
        <f t="shared" si="9"/>
        <v>0.55254105847331503</v>
      </c>
      <c r="R96">
        <f t="shared" si="10"/>
        <v>89</v>
      </c>
      <c r="S96" s="19">
        <f>IF(R96="","",-'Q1 (iii) (b)'!F95)</f>
        <v>-57600</v>
      </c>
      <c r="T96" s="29">
        <f t="shared" si="11"/>
        <v>0.63369822834319911</v>
      </c>
    </row>
    <row r="97" spans="3:20" x14ac:dyDescent="0.25">
      <c r="C97">
        <f t="shared" si="6"/>
        <v>90</v>
      </c>
      <c r="D97" s="12">
        <f>IF(C97="","",-'Q1 (i) Bank A'!F96)</f>
        <v>-43998.944635578089</v>
      </c>
      <c r="E97" s="27">
        <f t="shared" si="7"/>
        <v>0.61816646413169973</v>
      </c>
      <c r="J97">
        <f t="shared" si="8"/>
        <v>90</v>
      </c>
      <c r="K97" s="19">
        <f>IF(J97="","",-'Q1 (ii) Bank B'!F96)</f>
        <v>-57600.046868066398</v>
      </c>
      <c r="L97" s="29">
        <f t="shared" si="9"/>
        <v>0.54882878323835627</v>
      </c>
      <c r="R97">
        <f t="shared" si="10"/>
        <v>90</v>
      </c>
      <c r="S97" s="19">
        <f>IF(R97="","",-'Q1 (iii) (b)'!F96)</f>
        <v>-57600</v>
      </c>
      <c r="T97" s="29">
        <f t="shared" si="11"/>
        <v>0.63042170563166233</v>
      </c>
    </row>
    <row r="98" spans="3:20" x14ac:dyDescent="0.25">
      <c r="C98">
        <f t="shared" si="6"/>
        <v>91</v>
      </c>
      <c r="D98" s="12">
        <f>IF(C98="","",-'Q1 (i) Bank A'!F97)</f>
        <v>-43998.944635578089</v>
      </c>
      <c r="E98" s="27">
        <f t="shared" si="7"/>
        <v>0.61483461586534915</v>
      </c>
      <c r="J98">
        <f t="shared" si="8"/>
        <v>91</v>
      </c>
      <c r="K98" s="19">
        <f>IF(J98="","",-'Q1 (ii) Bank B'!F97)</f>
        <v>-57600.046868066398</v>
      </c>
      <c r="L98" s="29">
        <f t="shared" si="9"/>
        <v>0.54514144911358065</v>
      </c>
      <c r="R98">
        <f t="shared" si="10"/>
        <v>91</v>
      </c>
      <c r="S98" s="19">
        <f>IF(R98="","",-'Q1 (iii) (b)'!F97)</f>
        <v>-57600</v>
      </c>
      <c r="T98" s="29">
        <f t="shared" si="11"/>
        <v>0.627162124108532</v>
      </c>
    </row>
    <row r="99" spans="3:20" x14ac:dyDescent="0.25">
      <c r="C99">
        <f t="shared" si="6"/>
        <v>92</v>
      </c>
      <c r="D99" s="12">
        <f>IF(C99="","",-'Q1 (i) Bank A'!F98)</f>
        <v>-43998.944635578089</v>
      </c>
      <c r="E99" s="27">
        <f t="shared" si="7"/>
        <v>0.611520725889385</v>
      </c>
      <c r="J99">
        <f t="shared" si="8"/>
        <v>92</v>
      </c>
      <c r="K99" s="19">
        <f>IF(J99="","",-'Q1 (ii) Bank B'!F98)</f>
        <v>-57600.046868066398</v>
      </c>
      <c r="L99" s="29">
        <f t="shared" si="9"/>
        <v>0.54147888853086945</v>
      </c>
      <c r="R99">
        <f t="shared" si="10"/>
        <v>92</v>
      </c>
      <c r="S99" s="19">
        <f>IF(R99="","",-'Q1 (iii) (b)'!F98)</f>
        <v>-57600</v>
      </c>
      <c r="T99" s="29">
        <f t="shared" si="11"/>
        <v>0.62391939617976722</v>
      </c>
    </row>
    <row r="100" spans="3:20" x14ac:dyDescent="0.25">
      <c r="C100">
        <f t="shared" si="6"/>
        <v>93</v>
      </c>
      <c r="D100" s="12">
        <f>IF(C100="","",-'Q1 (i) Bank A'!F99)</f>
        <v>-43998.944635578089</v>
      </c>
      <c r="E100" s="27">
        <f t="shared" si="7"/>
        <v>0.60822469741062579</v>
      </c>
      <c r="J100">
        <f t="shared" si="8"/>
        <v>93</v>
      </c>
      <c r="K100" s="19">
        <f>IF(J100="","",-'Q1 (ii) Bank B'!F99)</f>
        <v>-57600.046868066398</v>
      </c>
      <c r="L100" s="29">
        <f t="shared" si="9"/>
        <v>0.53784093504791897</v>
      </c>
      <c r="R100">
        <f t="shared" si="10"/>
        <v>93</v>
      </c>
      <c r="S100" s="19">
        <f>IF(R100="","",-'Q1 (iii) (b)'!F99)</f>
        <v>-57600</v>
      </c>
      <c r="T100" s="29">
        <f t="shared" si="11"/>
        <v>0.62069343470423</v>
      </c>
    </row>
    <row r="101" spans="3:20" x14ac:dyDescent="0.25">
      <c r="C101">
        <f t="shared" si="6"/>
        <v>94</v>
      </c>
      <c r="D101" s="12">
        <f>IF(C101="","",-'Q1 (i) Bank A'!F100)</f>
        <v>-43998.944635578089</v>
      </c>
      <c r="E101" s="27">
        <f t="shared" si="7"/>
        <v>0.60494643415759464</v>
      </c>
      <c r="J101">
        <f t="shared" si="8"/>
        <v>94</v>
      </c>
      <c r="K101" s="19">
        <f>IF(J101="","",-'Q1 (ii) Bank B'!F100)</f>
        <v>-57600.046868066398</v>
      </c>
      <c r="L101" s="29">
        <f t="shared" si="9"/>
        <v>0.53422742334067652</v>
      </c>
      <c r="R101">
        <f t="shared" si="10"/>
        <v>94</v>
      </c>
      <c r="S101" s="19">
        <f>IF(R101="","",-'Q1 (iii) (b)'!F100)</f>
        <v>-57600</v>
      </c>
      <c r="T101" s="29">
        <f t="shared" si="11"/>
        <v>0.61748415299134385</v>
      </c>
    </row>
    <row r="102" spans="3:20" x14ac:dyDescent="0.25">
      <c r="C102">
        <f t="shared" si="6"/>
        <v>95</v>
      </c>
      <c r="D102" s="12">
        <f>IF(C102="","",-'Q1 (i) Bank A'!F101)</f>
        <v>-43998.944635578089</v>
      </c>
      <c r="E102" s="27">
        <f t="shared" si="7"/>
        <v>0.60168584037770712</v>
      </c>
      <c r="J102">
        <f t="shared" si="8"/>
        <v>95</v>
      </c>
      <c r="K102" s="19">
        <f>IF(J102="","",-'Q1 (ii) Bank B'!F101)</f>
        <v>-57600.046868066398</v>
      </c>
      <c r="L102" s="29">
        <f t="shared" si="9"/>
        <v>0.5306381891958275</v>
      </c>
      <c r="R102">
        <f t="shared" si="10"/>
        <v>95</v>
      </c>
      <c r="S102" s="19">
        <f>IF(R102="","",-'Q1 (iii) (b)'!F101)</f>
        <v>-57600</v>
      </c>
      <c r="T102" s="29">
        <f t="shared" si="11"/>
        <v>0.61429146479876384</v>
      </c>
    </row>
    <row r="103" spans="3:20" x14ac:dyDescent="0.25">
      <c r="C103">
        <f t="shared" si="6"/>
        <v>96</v>
      </c>
      <c r="D103" s="12">
        <f>IF(C103="","",-'Q1 (i) Bank A'!F102)</f>
        <v>-43998.944635578089</v>
      </c>
      <c r="E103" s="27">
        <f t="shared" si="7"/>
        <v>0.59844282083447442</v>
      </c>
      <c r="J103">
        <f t="shared" si="8"/>
        <v>96</v>
      </c>
      <c r="K103" s="19">
        <f>IF(J103="","",-'Q1 (ii) Bank B'!F102)</f>
        <v>-57600.046868066398</v>
      </c>
      <c r="L103" s="29">
        <f t="shared" si="9"/>
        <v>0.52707306950333288</v>
      </c>
      <c r="R103">
        <f t="shared" si="10"/>
        <v>96</v>
      </c>
      <c r="S103" s="19">
        <f>IF(R103="","",-'Q1 (iii) (b)'!F102)</f>
        <v>-57600</v>
      </c>
      <c r="T103" s="29">
        <f t="shared" si="11"/>
        <v>0.61111528433005924</v>
      </c>
    </row>
    <row r="104" spans="3:20" x14ac:dyDescent="0.25">
      <c r="C104">
        <f t="shared" si="6"/>
        <v>97</v>
      </c>
      <c r="D104" s="12">
        <f>IF(C104="","",-'Q1 (i) Bank A'!F103)</f>
        <v>-43998.944635578089</v>
      </c>
      <c r="E104" s="27">
        <f t="shared" si="7"/>
        <v>0.59521728080472203</v>
      </c>
      <c r="J104">
        <f t="shared" si="8"/>
        <v>97</v>
      </c>
      <c r="K104" s="19">
        <f>IF(J104="","",-'Q1 (ii) Bank B'!F103)</f>
        <v>-57600.046868066398</v>
      </c>
      <c r="L104" s="29">
        <f t="shared" si="9"/>
        <v>0.52353190224901669</v>
      </c>
      <c r="R104">
        <f t="shared" si="10"/>
        <v>97</v>
      </c>
      <c r="S104" s="19">
        <f>IF(R104="","",-'Q1 (iii) (b)'!F103)</f>
        <v>-57600</v>
      </c>
      <c r="T104" s="29">
        <f t="shared" si="11"/>
        <v>0.60795552623240789</v>
      </c>
    </row>
    <row r="105" spans="3:20" x14ac:dyDescent="0.25">
      <c r="C105">
        <f t="shared" si="6"/>
        <v>98</v>
      </c>
      <c r="D105" s="12">
        <f>IF(C105="","",-'Q1 (i) Bank A'!F104)</f>
        <v>-43998.944635578089</v>
      </c>
      <c r="E105" s="27">
        <f t="shared" si="7"/>
        <v>0.59200912607582268</v>
      </c>
      <c r="J105">
        <f t="shared" si="8"/>
        <v>98</v>
      </c>
      <c r="K105" s="19">
        <f>IF(J105="","",-'Q1 (ii) Bank B'!F104)</f>
        <v>-57600.046868066398</v>
      </c>
      <c r="L105" s="29">
        <f t="shared" si="9"/>
        <v>0.52001452650720348</v>
      </c>
      <c r="R105">
        <f t="shared" si="10"/>
        <v>98</v>
      </c>
      <c r="S105" s="19">
        <f>IF(R105="","",-'Q1 (iii) (b)'!F104)</f>
        <v>-57600</v>
      </c>
      <c r="T105" s="29">
        <f t="shared" si="11"/>
        <v>0.60481210559430254</v>
      </c>
    </row>
    <row r="106" spans="3:20" x14ac:dyDescent="0.25">
      <c r="C106">
        <f t="shared" si="6"/>
        <v>99</v>
      </c>
      <c r="D106" s="12">
        <f>IF(C106="","",-'Q1 (i) Bank A'!F105)</f>
        <v>-43998.944635578089</v>
      </c>
      <c r="E106" s="27">
        <f t="shared" si="7"/>
        <v>0.58881826294294459</v>
      </c>
      <c r="J106">
        <f t="shared" si="8"/>
        <v>99</v>
      </c>
      <c r="K106" s="19">
        <f>IF(J106="","",-'Q1 (ii) Bank B'!F105)</f>
        <v>-57600.046868066398</v>
      </c>
      <c r="L106" s="29">
        <f t="shared" si="9"/>
        <v>0.51652078243340505</v>
      </c>
      <c r="R106">
        <f t="shared" si="10"/>
        <v>99</v>
      </c>
      <c r="S106" s="19">
        <f>IF(R106="","",-'Q1 (iii) (b)'!F105)</f>
        <v>-57600</v>
      </c>
      <c r="T106" s="29">
        <f t="shared" si="11"/>
        <v>0.60168493794326894</v>
      </c>
    </row>
    <row r="107" spans="3:20" x14ac:dyDescent="0.25">
      <c r="C107">
        <f t="shared" si="6"/>
        <v>100</v>
      </c>
      <c r="D107" s="12">
        <f>IF(C107="","",-'Q1 (i) Bank A'!F106)</f>
        <v>-43998.944635578089</v>
      </c>
      <c r="E107" s="27">
        <f t="shared" si="7"/>
        <v>0.58564459820631465</v>
      </c>
      <c r="J107">
        <f t="shared" si="8"/>
        <v>100</v>
      </c>
      <c r="K107" s="19">
        <f>IF(J107="","",-'Q1 (ii) Bank B'!F106)</f>
        <v>-57600.046868066398</v>
      </c>
      <c r="L107" s="29">
        <f t="shared" si="9"/>
        <v>0.51305051125705659</v>
      </c>
      <c r="R107">
        <f t="shared" si="10"/>
        <v>100</v>
      </c>
      <c r="S107" s="19">
        <f>IF(R107="","",-'Q1 (iii) (b)'!F106)</f>
        <v>-57600</v>
      </c>
      <c r="T107" s="29">
        <f t="shared" si="11"/>
        <v>0.59857393924359603</v>
      </c>
    </row>
    <row r="108" spans="3:20" x14ac:dyDescent="0.25">
      <c r="C108">
        <f t="shared" si="6"/>
        <v>101</v>
      </c>
      <c r="D108" s="12">
        <f>IF(C108="","",-'Q1 (i) Bank A'!F107)</f>
        <v>-43998.944635578089</v>
      </c>
      <c r="E108" s="27">
        <f t="shared" si="7"/>
        <v>0.58248803916849612</v>
      </c>
      <c r="J108">
        <f t="shared" si="8"/>
        <v>101</v>
      </c>
      <c r="K108" s="19">
        <f>IF(J108="","",-'Q1 (ii) Bank B'!F107)</f>
        <v>-57600.046868066398</v>
      </c>
      <c r="L108" s="29">
        <f t="shared" si="9"/>
        <v>0.50960355527430135</v>
      </c>
      <c r="R108">
        <f t="shared" si="10"/>
        <v>101</v>
      </c>
      <c r="S108" s="19">
        <f>IF(R108="","",-'Q1 (iii) (b)'!F107)</f>
        <v>-57600</v>
      </c>
      <c r="T108" s="29">
        <f t="shared" si="11"/>
        <v>0.59547902589407731</v>
      </c>
    </row>
    <row r="109" spans="3:20" x14ac:dyDescent="0.25">
      <c r="C109">
        <f t="shared" si="6"/>
        <v>102</v>
      </c>
      <c r="D109" s="12">
        <f>IF(C109="","",-'Q1 (i) Bank A'!F108)</f>
        <v>-43998.944635578089</v>
      </c>
      <c r="E109" s="27">
        <f t="shared" si="7"/>
        <v>0.57934849363168095</v>
      </c>
      <c r="J109">
        <f t="shared" si="8"/>
        <v>102</v>
      </c>
      <c r="K109" s="19">
        <f>IF(J109="","",-'Q1 (ii) Bank B'!F108)</f>
        <v>-57600.046868066398</v>
      </c>
      <c r="L109" s="29">
        <f t="shared" si="9"/>
        <v>0.50617975784082414</v>
      </c>
      <c r="R109">
        <f t="shared" si="10"/>
        <v>102</v>
      </c>
      <c r="S109" s="19">
        <f>IF(R109="","",-'Q1 (iii) (b)'!F108)</f>
        <v>-57600</v>
      </c>
      <c r="T109" s="29">
        <f t="shared" si="11"/>
        <v>0.5924001147257647</v>
      </c>
    </row>
    <row r="110" spans="3:20" x14ac:dyDescent="0.25">
      <c r="C110">
        <f t="shared" si="6"/>
        <v>103</v>
      </c>
      <c r="D110" s="12">
        <f>IF(C110="","",-'Q1 (i) Bank A'!F109)</f>
        <v>-43998.944635578089</v>
      </c>
      <c r="E110" s="27">
        <f t="shared" si="7"/>
        <v>0.57622586989499724</v>
      </c>
      <c r="J110">
        <f t="shared" si="8"/>
        <v>103</v>
      </c>
      <c r="K110" s="19">
        <f>IF(J110="","",-'Q1 (ii) Bank B'!F109)</f>
        <v>-57600.046868066398</v>
      </c>
      <c r="L110" s="29">
        <f t="shared" si="9"/>
        <v>0.50277896336473249</v>
      </c>
      <c r="R110">
        <f t="shared" si="10"/>
        <v>103</v>
      </c>
      <c r="S110" s="19">
        <f>IF(R110="","",-'Q1 (iii) (b)'!F109)</f>
        <v>-57600</v>
      </c>
      <c r="T110" s="29">
        <f t="shared" si="11"/>
        <v>0.58933712299973329</v>
      </c>
    </row>
    <row r="111" spans="3:20" x14ac:dyDescent="0.25">
      <c r="C111">
        <f t="shared" si="6"/>
        <v>104</v>
      </c>
      <c r="D111" s="12">
        <f>IF(C111="","",-'Q1 (i) Bank A'!F110)</f>
        <v>-43998.944635578089</v>
      </c>
      <c r="E111" s="27">
        <f t="shared" si="7"/>
        <v>0.5731200767518303</v>
      </c>
      <c r="J111">
        <f t="shared" si="8"/>
        <v>104</v>
      </c>
      <c r="K111" s="19">
        <f>IF(J111="","",-'Q1 (ii) Bank B'!F110)</f>
        <v>-57600.046868066398</v>
      </c>
      <c r="L111" s="29">
        <f t="shared" si="9"/>
        <v>0.49940101729948588</v>
      </c>
      <c r="R111">
        <f t="shared" si="10"/>
        <v>104</v>
      </c>
      <c r="S111" s="19">
        <f>IF(R111="","",-'Q1 (iii) (b)'!F110)</f>
        <v>-57600</v>
      </c>
      <c r="T111" s="29">
        <f t="shared" si="11"/>
        <v>0.58628996840485781</v>
      </c>
    </row>
    <row r="112" spans="3:20" x14ac:dyDescent="0.25">
      <c r="C112">
        <f t="shared" si="6"/>
        <v>105</v>
      </c>
      <c r="D112" s="12">
        <f>IF(C112="","",-'Q1 (i) Bank A'!F111)</f>
        <v>-43998.944635578089</v>
      </c>
      <c r="E112" s="27">
        <f t="shared" si="7"/>
        <v>0.57003102348715917</v>
      </c>
      <c r="J112">
        <f t="shared" si="8"/>
        <v>105</v>
      </c>
      <c r="K112" s="19">
        <f>IF(J112="","",-'Q1 (ii) Bank B'!F111)</f>
        <v>-57600.046868066398</v>
      </c>
      <c r="L112" s="29">
        <f t="shared" si="9"/>
        <v>0.49604576613687273</v>
      </c>
      <c r="R112">
        <f t="shared" si="10"/>
        <v>105</v>
      </c>
      <c r="S112" s="19">
        <f>IF(R112="","",-'Q1 (iii) (b)'!F111)</f>
        <v>-57600</v>
      </c>
      <c r="T112" s="29">
        <f t="shared" si="11"/>
        <v>0.58325856905560103</v>
      </c>
    </row>
    <row r="113" spans="3:20" x14ac:dyDescent="0.25">
      <c r="C113">
        <f t="shared" si="6"/>
        <v>106</v>
      </c>
      <c r="D113" s="12">
        <f>IF(C113="","",-'Q1 (i) Bank A'!F112)</f>
        <v>-43998.944635578089</v>
      </c>
      <c r="E113" s="27">
        <f t="shared" si="7"/>
        <v>0.56695861987490648</v>
      </c>
      <c r="J113">
        <f t="shared" si="8"/>
        <v>106</v>
      </c>
      <c r="K113" s="19">
        <f>IF(J113="","",-'Q1 (ii) Bank B'!F112)</f>
        <v>-57600.046868066398</v>
      </c>
      <c r="L113" s="29">
        <f t="shared" si="9"/>
        <v>0.49271305740003418</v>
      </c>
      <c r="R113">
        <f t="shared" si="10"/>
        <v>106</v>
      </c>
      <c r="S113" s="19">
        <f>IF(R113="","",-'Q1 (iii) (b)'!F112)</f>
        <v>-57600</v>
      </c>
      <c r="T113" s="29">
        <f t="shared" si="11"/>
        <v>0.58024284348981303</v>
      </c>
    </row>
    <row r="114" spans="3:20" x14ac:dyDescent="0.25">
      <c r="C114">
        <f t="shared" si="6"/>
        <v>107</v>
      </c>
      <c r="D114" s="12">
        <f>IF(C114="","",-'Q1 (i) Bank A'!F113)</f>
        <v>-43998.944635578089</v>
      </c>
      <c r="E114" s="27">
        <f t="shared" si="7"/>
        <v>0.56390277617530349</v>
      </c>
      <c r="J114">
        <f t="shared" si="8"/>
        <v>107</v>
      </c>
      <c r="K114" s="19">
        <f>IF(J114="","",-'Q1 (ii) Bank B'!F113)</f>
        <v>-57600.046868066398</v>
      </c>
      <c r="L114" s="29">
        <f t="shared" si="9"/>
        <v>0.48940273963653486</v>
      </c>
      <c r="R114">
        <f t="shared" si="10"/>
        <v>107</v>
      </c>
      <c r="S114" s="19">
        <f>IF(R114="","",-'Q1 (iii) (b)'!F113)</f>
        <v>-57600</v>
      </c>
      <c r="T114" s="29">
        <f t="shared" si="11"/>
        <v>0.57724271066654209</v>
      </c>
    </row>
    <row r="115" spans="3:20" x14ac:dyDescent="0.25">
      <c r="C115">
        <f t="shared" si="6"/>
        <v>108</v>
      </c>
      <c r="D115" s="12">
        <f>IF(C115="","",-'Q1 (i) Bank A'!F114)</f>
        <v>-43998.944635578089</v>
      </c>
      <c r="E115" s="27">
        <f t="shared" si="7"/>
        <v>0.56086340313226879</v>
      </c>
      <c r="J115">
        <f t="shared" si="8"/>
        <v>108</v>
      </c>
      <c r="K115" s="19">
        <f>IF(J115="","",-'Q1 (ii) Bank B'!F114)</f>
        <v>-57600.046868066398</v>
      </c>
      <c r="L115" s="29">
        <f t="shared" si="9"/>
        <v>0.48611466241148027</v>
      </c>
      <c r="R115">
        <f t="shared" si="10"/>
        <v>108</v>
      </c>
      <c r="S115" s="19">
        <f>IF(R115="","",-'Q1 (iii) (b)'!F114)</f>
        <v>-57600</v>
      </c>
      <c r="T115" s="29">
        <f t="shared" si="11"/>
        <v>0.57425808996385697</v>
      </c>
    </row>
    <row r="116" spans="3:20" x14ac:dyDescent="0.25">
      <c r="C116">
        <f t="shared" si="6"/>
        <v>109</v>
      </c>
      <c r="D116" s="12">
        <f>IF(C116="","",-'Q1 (i) Bank A'!F115)</f>
        <v>-43998.944635578089</v>
      </c>
      <c r="E116" s="27">
        <f t="shared" si="7"/>
        <v>0.55784041197080136</v>
      </c>
      <c r="J116">
        <f t="shared" si="8"/>
        <v>109</v>
      </c>
      <c r="K116" s="19">
        <f>IF(J116="","",-'Q1 (ii) Bank B'!F115)</f>
        <v>-57600.046868066398</v>
      </c>
      <c r="L116" s="29">
        <f t="shared" si="9"/>
        <v>0.48284867630068046</v>
      </c>
      <c r="R116">
        <f t="shared" si="10"/>
        <v>109</v>
      </c>
      <c r="S116" s="19">
        <f>IF(R116="","",-'Q1 (iii) (b)'!F115)</f>
        <v>-57600</v>
      </c>
      <c r="T116" s="29">
        <f t="shared" si="11"/>
        <v>0.5712889011766803</v>
      </c>
    </row>
    <row r="117" spans="3:20" x14ac:dyDescent="0.25">
      <c r="C117">
        <f t="shared" si="6"/>
        <v>110</v>
      </c>
      <c r="D117" s="12">
        <f>IF(C117="","",-'Q1 (i) Bank A'!F116)</f>
        <v>-43998.944635578089</v>
      </c>
      <c r="E117" s="27">
        <f t="shared" si="7"/>
        <v>0.55483371439438744</v>
      </c>
      <c r="J117">
        <f t="shared" si="8"/>
        <v>110</v>
      </c>
      <c r="K117" s="19">
        <f>IF(J117="","",-'Q1 (ii) Bank B'!F116)</f>
        <v>-57600.046868066398</v>
      </c>
      <c r="L117" s="29">
        <f t="shared" si="9"/>
        <v>0.47960463288385952</v>
      </c>
      <c r="R117">
        <f t="shared" si="10"/>
        <v>110</v>
      </c>
      <c r="S117" s="19">
        <f>IF(R117="","",-'Q1 (iii) (b)'!F116)</f>
        <v>-57600</v>
      </c>
      <c r="T117" s="29">
        <f t="shared" si="11"/>
        <v>0.56833506451463334</v>
      </c>
    </row>
    <row r="118" spans="3:20" x14ac:dyDescent="0.25">
      <c r="C118">
        <f t="shared" si="6"/>
        <v>111</v>
      </c>
      <c r="D118" s="12">
        <f>IF(C118="","",-'Q1 (i) Bank A'!F117)</f>
        <v>-43998.944635578089</v>
      </c>
      <c r="E118" s="27">
        <f t="shared" si="7"/>
        <v>0.55184322258242158</v>
      </c>
      <c r="J118">
        <f t="shared" si="8"/>
        <v>111</v>
      </c>
      <c r="K118" s="19">
        <f>IF(J118="","",-'Q1 (ii) Bank B'!F117)</f>
        <v>-57600.046868066398</v>
      </c>
      <c r="L118" s="29">
        <f t="shared" si="9"/>
        <v>0.47638238473791072</v>
      </c>
      <c r="R118">
        <f t="shared" si="10"/>
        <v>111</v>
      </c>
      <c r="S118" s="19">
        <f>IF(R118="","",-'Q1 (iii) (b)'!F117)</f>
        <v>-57600</v>
      </c>
      <c r="T118" s="29">
        <f t="shared" si="11"/>
        <v>0.56539650059989188</v>
      </c>
    </row>
    <row r="119" spans="3:20" x14ac:dyDescent="0.25">
      <c r="C119">
        <f t="shared" si="6"/>
        <v>112</v>
      </c>
      <c r="D119" s="12">
        <f>IF(C119="","",-'Q1 (i) Bank A'!F118)</f>
        <v>-43998.944635578089</v>
      </c>
      <c r="E119" s="27">
        <f t="shared" si="7"/>
        <v>0.54886884918764167</v>
      </c>
      <c r="J119">
        <f t="shared" si="8"/>
        <v>112</v>
      </c>
      <c r="K119" s="19">
        <f>IF(J119="","",-'Q1 (ii) Bank B'!F118)</f>
        <v>-57600.046868066398</v>
      </c>
      <c r="L119" s="29">
        <f t="shared" si="9"/>
        <v>0.47318178543019696</v>
      </c>
      <c r="R119">
        <f t="shared" si="10"/>
        <v>112</v>
      </c>
      <c r="S119" s="19">
        <f>IF(R119="","",-'Q1 (iii) (b)'!F118)</f>
        <v>-57600</v>
      </c>
      <c r="T119" s="29">
        <f t="shared" si="11"/>
        <v>0.56247313046505276</v>
      </c>
    </row>
    <row r="120" spans="3:20" x14ac:dyDescent="0.25">
      <c r="C120">
        <f t="shared" si="6"/>
        <v>113</v>
      </c>
      <c r="D120" s="12">
        <f>IF(C120="","",-'Q1 (i) Bank A'!F119)</f>
        <v>-43998.944635578089</v>
      </c>
      <c r="E120" s="27">
        <f t="shared" si="7"/>
        <v>0.54591050733357749</v>
      </c>
      <c r="J120">
        <f t="shared" si="8"/>
        <v>113</v>
      </c>
      <c r="K120" s="19">
        <f>IF(J120="","",-'Q1 (ii) Bank B'!F119)</f>
        <v>-57600.046868066398</v>
      </c>
      <c r="L120" s="29">
        <f t="shared" si="9"/>
        <v>0.47000268951189622</v>
      </c>
      <c r="R120">
        <f t="shared" si="10"/>
        <v>113</v>
      </c>
      <c r="S120" s="19">
        <f>IF(R120="","",-'Q1 (iii) (b)'!F119)</f>
        <v>-57600</v>
      </c>
      <c r="T120" s="29">
        <f t="shared" si="11"/>
        <v>0.55956487555101209</v>
      </c>
    </row>
    <row r="121" spans="3:20" x14ac:dyDescent="0.25">
      <c r="C121">
        <f t="shared" si="6"/>
        <v>114</v>
      </c>
      <c r="D121" s="12">
        <f>IF(C121="","",-'Q1 (i) Bank A'!F120)</f>
        <v>-43998.944635578089</v>
      </c>
      <c r="E121" s="27">
        <f t="shared" si="7"/>
        <v>0.54296811061201355</v>
      </c>
      <c r="J121">
        <f t="shared" si="8"/>
        <v>114</v>
      </c>
      <c r="K121" s="19">
        <f>IF(J121="","",-'Q1 (ii) Bank B'!F120)</f>
        <v>-57600.046868066398</v>
      </c>
      <c r="L121" s="29">
        <f t="shared" si="9"/>
        <v>0.46684495251139191</v>
      </c>
      <c r="R121">
        <f t="shared" si="10"/>
        <v>114</v>
      </c>
      <c r="S121" s="19">
        <f>IF(R121="","",-'Q1 (iii) (b)'!F120)</f>
        <v>-57600</v>
      </c>
      <c r="T121" s="29">
        <f t="shared" si="11"/>
        <v>0.55667165770485416</v>
      </c>
    </row>
    <row r="122" spans="3:20" x14ac:dyDescent="0.25">
      <c r="C122">
        <f t="shared" si="6"/>
        <v>115</v>
      </c>
      <c r="D122" s="12">
        <f>IF(C122="","",-'Q1 (i) Bank A'!F121)</f>
        <v>-43998.944635578089</v>
      </c>
      <c r="E122" s="27">
        <f t="shared" si="7"/>
        <v>0.54004157308046474</v>
      </c>
      <c r="J122">
        <f t="shared" si="8"/>
        <v>115</v>
      </c>
      <c r="K122" s="19">
        <f>IF(J122="","",-'Q1 (ii) Bank B'!F121)</f>
        <v>-57600.046868066398</v>
      </c>
      <c r="L122" s="29">
        <f t="shared" si="9"/>
        <v>0.46370843092770725</v>
      </c>
      <c r="R122">
        <f t="shared" si="10"/>
        <v>115</v>
      </c>
      <c r="S122" s="19">
        <f>IF(R122="","",-'Q1 (iii) (b)'!F121)</f>
        <v>-57600</v>
      </c>
      <c r="T122" s="29">
        <f t="shared" si="11"/>
        <v>0.55379339917775128</v>
      </c>
    </row>
    <row r="123" spans="3:20" x14ac:dyDescent="0.25">
      <c r="C123">
        <f t="shared" si="6"/>
        <v>116</v>
      </c>
      <c r="D123" s="12">
        <f>IF(C123="","",-'Q1 (i) Bank A'!F122)</f>
        <v>-43998.944635578089</v>
      </c>
      <c r="E123" s="27">
        <f t="shared" si="7"/>
        <v>0.5371308092596665</v>
      </c>
      <c r="J123">
        <f t="shared" si="8"/>
        <v>116</v>
      </c>
      <c r="K123" s="19">
        <f>IF(J123="","",-'Q1 (ii) Bank B'!F122)</f>
        <v>-57600.046868066398</v>
      </c>
      <c r="L123" s="29">
        <f t="shared" si="9"/>
        <v>0.46059298222398409</v>
      </c>
      <c r="R123">
        <f t="shared" si="10"/>
        <v>116</v>
      </c>
      <c r="S123" s="19">
        <f>IF(R123="","",-'Q1 (iii) (b)'!F122)</f>
        <v>-57600</v>
      </c>
      <c r="T123" s="29">
        <f t="shared" si="11"/>
        <v>0.55093002262287416</v>
      </c>
    </row>
    <row r="124" spans="3:20" x14ac:dyDescent="0.25">
      <c r="C124">
        <f t="shared" si="6"/>
        <v>117</v>
      </c>
      <c r="D124" s="12">
        <f>IF(C124="","",-'Q1 (i) Bank A'!F123)</f>
        <v>-43998.944635578089</v>
      </c>
      <c r="E124" s="27">
        <f t="shared" si="7"/>
        <v>0.53423573413107783</v>
      </c>
      <c r="J124">
        <f t="shared" si="8"/>
        <v>117</v>
      </c>
      <c r="K124" s="19">
        <f>IF(J124="","",-'Q1 (ii) Bank B'!F123)</f>
        <v>-57600.046868066398</v>
      </c>
      <c r="L124" s="29">
        <f t="shared" si="9"/>
        <v>0.45749846482100548</v>
      </c>
      <c r="R124">
        <f t="shared" si="10"/>
        <v>117</v>
      </c>
      <c r="S124" s="19">
        <f>IF(R124="","",-'Q1 (iii) (b)'!F123)</f>
        <v>-57600</v>
      </c>
      <c r="T124" s="29">
        <f t="shared" si="11"/>
        <v>0.54808145109331363</v>
      </c>
    </row>
    <row r="125" spans="3:20" x14ac:dyDescent="0.25">
      <c r="C125">
        <f t="shared" si="6"/>
        <v>118</v>
      </c>
      <c r="D125" s="12">
        <f>IF(C125="","",-'Q1 (i) Bank A'!F124)</f>
        <v>-43998.944635578089</v>
      </c>
      <c r="E125" s="27">
        <f t="shared" si="7"/>
        <v>0.53135626313439832</v>
      </c>
      <c r="J125">
        <f t="shared" si="8"/>
        <v>118</v>
      </c>
      <c r="K125" s="19">
        <f>IF(J125="","",-'Q1 (ii) Bank B'!F124)</f>
        <v>-57600.046868066398</v>
      </c>
      <c r="L125" s="29">
        <f t="shared" si="9"/>
        <v>0.45442473809076162</v>
      </c>
      <c r="R125">
        <f t="shared" si="10"/>
        <v>118</v>
      </c>
      <c r="S125" s="19">
        <f>IF(R125="","",-'Q1 (iii) (b)'!F124)</f>
        <v>-57600</v>
      </c>
      <c r="T125" s="29">
        <f t="shared" si="11"/>
        <v>0.54524760804001293</v>
      </c>
    </row>
    <row r="126" spans="3:20" x14ac:dyDescent="0.25">
      <c r="C126">
        <f t="shared" si="6"/>
        <v>119</v>
      </c>
      <c r="D126" s="12">
        <f>IF(C126="","",-'Q1 (i) Bank A'!F125)</f>
        <v>-43998.944635578089</v>
      </c>
      <c r="E126" s="27">
        <f t="shared" si="7"/>
        <v>0.52849231216509818</v>
      </c>
      <c r="J126">
        <f t="shared" si="8"/>
        <v>119</v>
      </c>
      <c r="K126" s="19">
        <f>IF(J126="","",-'Q1 (ii) Bank B'!F125)</f>
        <v>-57600.046868066398</v>
      </c>
      <c r="L126" s="29">
        <f t="shared" si="9"/>
        <v>0.45137166235005916</v>
      </c>
      <c r="R126">
        <f t="shared" si="10"/>
        <v>119</v>
      </c>
      <c r="S126" s="19">
        <f>IF(R126="","",-'Q1 (iii) (b)'!F125)</f>
        <v>-57600</v>
      </c>
      <c r="T126" s="29">
        <f t="shared" si="11"/>
        <v>0.54242841730971048</v>
      </c>
    </row>
    <row r="127" spans="3:20" x14ac:dyDescent="0.25">
      <c r="C127">
        <f t="shared" si="6"/>
        <v>120</v>
      </c>
      <c r="D127" s="12">
        <f>IF(C127="","",-'Q1 (i) Bank A'!F126)</f>
        <v>-43998.944635578089</v>
      </c>
      <c r="E127" s="27">
        <f t="shared" si="7"/>
        <v>0.52564379757196145</v>
      </c>
      <c r="J127">
        <f t="shared" si="8"/>
        <v>120</v>
      </c>
      <c r="K127" s="19">
        <f>IF(J127="","",-'Q1 (ii) Bank B'!F126)</f>
        <v>-57600.046868066398</v>
      </c>
      <c r="L127" s="29">
        <f t="shared" si="9"/>
        <v>0.44833909885417333</v>
      </c>
      <c r="R127">
        <f t="shared" si="10"/>
        <v>120</v>
      </c>
      <c r="S127" s="19">
        <f>IF(R127="","",-'Q1 (iii) (b)'!F126)</f>
        <v>-57600</v>
      </c>
      <c r="T127" s="29">
        <f t="shared" si="11"/>
        <v>0.53962380314289338</v>
      </c>
    </row>
    <row r="128" spans="3:20" x14ac:dyDescent="0.25">
      <c r="C128">
        <f t="shared" si="6"/>
        <v>121</v>
      </c>
      <c r="D128" s="12">
        <f>IF(C128="","",-'Q1 (i) Bank A'!F127)</f>
        <v>-43998.944635578089</v>
      </c>
      <c r="E128" s="27">
        <f t="shared" si="7"/>
        <v>0.52281063615464307</v>
      </c>
      <c r="J128">
        <f t="shared" si="8"/>
        <v>121</v>
      </c>
      <c r="K128" s="19">
        <f>IF(J128="","",-'Q1 (ii) Bank B'!F127)</f>
        <v>-57600.046868066398</v>
      </c>
      <c r="L128" s="29">
        <f t="shared" si="9"/>
        <v>0.44532690979054296</v>
      </c>
      <c r="R128">
        <f t="shared" si="10"/>
        <v>121</v>
      </c>
      <c r="S128" s="19">
        <f>IF(R128="","",-'Q1 (iii) (b)'!F127)</f>
        <v>-57600</v>
      </c>
      <c r="T128" s="29">
        <f t="shared" si="11"/>
        <v>0.53683369017176163</v>
      </c>
    </row>
    <row r="129" spans="3:20" x14ac:dyDescent="0.25">
      <c r="C129">
        <f t="shared" si="6"/>
        <v>122</v>
      </c>
      <c r="D129" s="12">
        <f>IF(C129="","",-'Q1 (i) Bank A'!F128)</f>
        <v>-43998.944635578089</v>
      </c>
      <c r="E129" s="27">
        <f t="shared" si="7"/>
        <v>0.5199927451612385</v>
      </c>
      <c r="J129">
        <f t="shared" si="8"/>
        <v>122</v>
      </c>
      <c r="K129" s="19">
        <f>IF(J129="","",-'Q1 (ii) Bank B'!F128)</f>
        <v>-57600.046868066398</v>
      </c>
      <c r="L129" s="29">
        <f t="shared" si="9"/>
        <v>0.44233495827250752</v>
      </c>
      <c r="R129">
        <f t="shared" si="10"/>
        <v>122</v>
      </c>
      <c r="S129" s="19">
        <f>IF(R129="","",-'Q1 (iii) (b)'!F128)</f>
        <v>-57600</v>
      </c>
      <c r="T129" s="29">
        <f t="shared" si="11"/>
        <v>0.53405800341820286</v>
      </c>
    </row>
    <row r="130" spans="3:20" x14ac:dyDescent="0.25">
      <c r="C130">
        <f t="shared" si="6"/>
        <v>123</v>
      </c>
      <c r="D130" s="12">
        <f>IF(C130="","",-'Q1 (i) Bank A'!F129)</f>
        <v>-43998.944635578089</v>
      </c>
      <c r="E130" s="27">
        <f t="shared" si="7"/>
        <v>0.51719004228586674</v>
      </c>
      <c r="J130">
        <f t="shared" si="8"/>
        <v>123</v>
      </c>
      <c r="K130" s="19">
        <f>IF(J130="","",-'Q1 (ii) Bank B'!F129)</f>
        <v>-57600.046868066398</v>
      </c>
      <c r="L130" s="29">
        <f t="shared" si="9"/>
        <v>0.43936310833308651</v>
      </c>
      <c r="R130">
        <f t="shared" si="10"/>
        <v>123</v>
      </c>
      <c r="S130" s="19">
        <f>IF(R130="","",-'Q1 (iii) (b)'!F129)</f>
        <v>-57600</v>
      </c>
      <c r="T130" s="29">
        <f t="shared" si="11"/>
        <v>0.53129666829177724</v>
      </c>
    </row>
    <row r="131" spans="3:20" x14ac:dyDescent="0.25">
      <c r="C131">
        <f t="shared" si="6"/>
        <v>124</v>
      </c>
      <c r="D131" s="12">
        <f>IF(C131="","",-'Q1 (i) Bank A'!F130)</f>
        <v>-43998.944635578089</v>
      </c>
      <c r="E131" s="27">
        <f t="shared" si="7"/>
        <v>0.51440244566626625</v>
      </c>
      <c r="J131">
        <f t="shared" si="8"/>
        <v>124</v>
      </c>
      <c r="K131" s="19">
        <f>IF(J131="","",-'Q1 (ii) Bank B'!F130)</f>
        <v>-57600.046868066398</v>
      </c>
      <c r="L131" s="29">
        <f t="shared" si="9"/>
        <v>0.43641122491880052</v>
      </c>
      <c r="R131">
        <f t="shared" si="10"/>
        <v>124</v>
      </c>
      <c r="S131" s="19">
        <f>IF(R131="","",-'Q1 (iii) (b)'!F130)</f>
        <v>-57600</v>
      </c>
      <c r="T131" s="29">
        <f t="shared" si="11"/>
        <v>0.52854961058771333</v>
      </c>
    </row>
    <row r="132" spans="3:20" x14ac:dyDescent="0.25">
      <c r="C132">
        <f t="shared" si="6"/>
        <v>125</v>
      </c>
      <c r="D132" s="12">
        <f>IF(C132="","",-'Q1 (i) Bank A'!F131)</f>
        <v>-43998.944635578089</v>
      </c>
      <c r="E132" s="27">
        <f t="shared" si="7"/>
        <v>0.51162987388140402</v>
      </c>
      <c r="J132">
        <f t="shared" si="8"/>
        <v>125</v>
      </c>
      <c r="K132" s="19">
        <f>IF(J132="","",-'Q1 (ii) Bank B'!F131)</f>
        <v>-57600.046868066398</v>
      </c>
      <c r="L132" s="29">
        <f t="shared" si="9"/>
        <v>0.4334791738835338</v>
      </c>
      <c r="R132">
        <f t="shared" si="10"/>
        <v>125</v>
      </c>
      <c r="S132" s="19">
        <f>IF(R132="","",-'Q1 (iii) (b)'!F131)</f>
        <v>-57600</v>
      </c>
      <c r="T132" s="29">
        <f t="shared" si="11"/>
        <v>0.52581675648491366</v>
      </c>
    </row>
    <row r="133" spans="3:20" x14ac:dyDescent="0.25">
      <c r="C133">
        <f t="shared" si="6"/>
        <v>126</v>
      </c>
      <c r="D133" s="12">
        <f>IF(C133="","",-'Q1 (i) Bank A'!F132)</f>
        <v>-43998.944635578089</v>
      </c>
      <c r="E133" s="27">
        <f t="shared" si="7"/>
        <v>0.50887224594909719</v>
      </c>
      <c r="J133">
        <f t="shared" si="8"/>
        <v>126</v>
      </c>
      <c r="K133" s="19">
        <f>IF(J133="","",-'Q1 (ii) Bank B'!F132)</f>
        <v>-57600.046868066398</v>
      </c>
      <c r="L133" s="29">
        <f t="shared" si="9"/>
        <v>0.43056682198243806</v>
      </c>
      <c r="R133">
        <f t="shared" si="10"/>
        <v>126</v>
      </c>
      <c r="S133" s="19">
        <f>IF(R133="","",-'Q1 (iii) (b)'!F132)</f>
        <v>-57600</v>
      </c>
      <c r="T133" s="29">
        <f t="shared" si="11"/>
        <v>0.52309803254397125</v>
      </c>
    </row>
    <row r="134" spans="3:20" x14ac:dyDescent="0.25">
      <c r="C134">
        <f t="shared" si="6"/>
        <v>127</v>
      </c>
      <c r="D134" s="12">
        <f>IF(C134="","",-'Q1 (i) Bank A'!F133)</f>
        <v>-43998.944635578089</v>
      </c>
      <c r="E134" s="27">
        <f t="shared" si="7"/>
        <v>0.5061294813236481</v>
      </c>
      <c r="J134">
        <f t="shared" si="8"/>
        <v>127</v>
      </c>
      <c r="K134" s="19">
        <f>IF(J134="","",-'Q1 (ii) Bank B'!F133)</f>
        <v>-57600.046868066398</v>
      </c>
      <c r="L134" s="29">
        <f t="shared" si="9"/>
        <v>0.4276740368658774</v>
      </c>
      <c r="R134">
        <f t="shared" si="10"/>
        <v>127</v>
      </c>
      <c r="S134" s="19">
        <f>IF(R134="","",-'Q1 (iii) (b)'!F133)</f>
        <v>-57600</v>
      </c>
      <c r="T134" s="29">
        <f t="shared" si="11"/>
        <v>0.5203933657051959</v>
      </c>
    </row>
    <row r="135" spans="3:20" x14ac:dyDescent="0.25">
      <c r="C135">
        <f t="shared" si="6"/>
        <v>128</v>
      </c>
      <c r="D135" s="12">
        <f>IF(C135="","",-'Q1 (i) Bank A'!F134)</f>
        <v>-43998.944635578089</v>
      </c>
      <c r="E135" s="27">
        <f t="shared" si="7"/>
        <v>0.50340149989349114</v>
      </c>
      <c r="J135">
        <f t="shared" si="8"/>
        <v>128</v>
      </c>
      <c r="K135" s="19">
        <f>IF(J135="","",-'Q1 (ii) Bank B'!F134)</f>
        <v>-57600.046868066398</v>
      </c>
      <c r="L135" s="29">
        <f t="shared" si="9"/>
        <v>0.42480068707341362</v>
      </c>
      <c r="R135">
        <f t="shared" si="10"/>
        <v>128</v>
      </c>
      <c r="S135" s="19">
        <f>IF(R135="","",-'Q1 (iii) (b)'!F134)</f>
        <v>-57600</v>
      </c>
      <c r="T135" s="29">
        <f t="shared" si="11"/>
        <v>0.51770268328665092</v>
      </c>
    </row>
    <row r="136" spans="3:20" x14ac:dyDescent="0.25">
      <c r="C136">
        <f t="shared" si="6"/>
        <v>129</v>
      </c>
      <c r="D136" s="12">
        <f>IF(C136="","",-'Q1 (i) Bank A'!F135)</f>
        <v>-43998.944635578089</v>
      </c>
      <c r="E136" s="27">
        <f t="shared" si="7"/>
        <v>0.50068822197885321</v>
      </c>
      <c r="J136">
        <f t="shared" si="8"/>
        <v>129</v>
      </c>
      <c r="K136" s="19">
        <f>IF(J136="","",-'Q1 (ii) Bank B'!F135)</f>
        <v>-57600.046868066398</v>
      </c>
      <c r="L136" s="29">
        <f t="shared" si="9"/>
        <v>0.42194664202783216</v>
      </c>
      <c r="R136">
        <f t="shared" si="10"/>
        <v>129</v>
      </c>
      <c r="S136" s="19">
        <f>IF(R136="","",-'Q1 (iii) (b)'!F135)</f>
        <v>-57600</v>
      </c>
      <c r="T136" s="29">
        <f t="shared" si="11"/>
        <v>0.51502591298219991</v>
      </c>
    </row>
    <row r="137" spans="3:20" x14ac:dyDescent="0.25">
      <c r="C137">
        <f t="shared" si="6"/>
        <v>130</v>
      </c>
      <c r="D137" s="12">
        <f>IF(C137="","",-'Q1 (i) Bank A'!F136)</f>
        <v>-43998.944635578089</v>
      </c>
      <c r="E137" s="27">
        <f t="shared" si="7"/>
        <v>0.49798956832942626</v>
      </c>
      <c r="J137">
        <f t="shared" si="8"/>
        <v>130</v>
      </c>
      <c r="K137" s="19">
        <f>IF(J137="","",-'Q1 (ii) Bank B'!F136)</f>
        <v>-57600.046868066398</v>
      </c>
      <c r="L137" s="29">
        <f t="shared" si="9"/>
        <v>0.41911177202920824</v>
      </c>
      <c r="R137">
        <f t="shared" si="10"/>
        <v>130</v>
      </c>
      <c r="S137" s="19">
        <f>IF(R137="","",-'Q1 (iii) (b)'!F136)</f>
        <v>-57600</v>
      </c>
      <c r="T137" s="29">
        <f t="shared" si="11"/>
        <v>0.51236298285956394</v>
      </c>
    </row>
    <row r="138" spans="3:20" x14ac:dyDescent="0.25">
      <c r="C138">
        <f t="shared" ref="C138:C201" si="12">IF(C137&lt;=$D$3,C137+1,"")</f>
        <v>131</v>
      </c>
      <c r="D138" s="12">
        <f>IF(C138="","",-'Q1 (i) Bank A'!F137)</f>
        <v>-43998.944635578089</v>
      </c>
      <c r="E138" s="27">
        <f t="shared" ref="E138:E201" si="13">E137/(1+$D$5)</f>
        <v>0.49530546012205262</v>
      </c>
      <c r="J138">
        <f t="shared" ref="J138:J201" si="14">IF(J137&lt;=$K$3,J137+1,"")</f>
        <v>131</v>
      </c>
      <c r="K138" s="19">
        <f>IF(J138="","",-'Q1 (ii) Bank B'!F137)</f>
        <v>-57600.046868066398</v>
      </c>
      <c r="L138" s="29">
        <f t="shared" ref="L138:L188" si="15">L137/(1+$K$5)</f>
        <v>0.41629594824901245</v>
      </c>
      <c r="R138">
        <f t="shared" ref="R138:R201" si="16">IF(R137&lt;=$S$3,R137+1,"")</f>
        <v>131</v>
      </c>
      <c r="S138" s="19">
        <f>IF(R138="","",-'Q1 (iii) (b)'!F137)</f>
        <v>-57600</v>
      </c>
      <c r="T138" s="29">
        <f t="shared" ref="T138:T155" si="17">T137/(1+$S$5)</f>
        <v>0.50971382135838816</v>
      </c>
    </row>
    <row r="139" spans="3:20" x14ac:dyDescent="0.25">
      <c r="C139">
        <f t="shared" si="12"/>
        <v>132</v>
      </c>
      <c r="D139" s="12">
        <f>IF(C139="","",-'Q1 (i) Bank A'!F138)</f>
        <v>-43998.944635578089</v>
      </c>
      <c r="E139" s="27">
        <f t="shared" si="13"/>
        <v>0.49263581895842262</v>
      </c>
      <c r="J139">
        <f t="shared" si="14"/>
        <v>132</v>
      </c>
      <c r="K139" s="19">
        <f>IF(J139="","",-'Q1 (ii) Bank B'!F138)</f>
        <v>-57600.046868066398</v>
      </c>
      <c r="L139" s="29">
        <f t="shared" si="15"/>
        <v>0.41349904272425658</v>
      </c>
      <c r="R139">
        <f t="shared" si="16"/>
        <v>132</v>
      </c>
      <c r="S139" s="19">
        <f>IF(R139="","",-'Q1 (iii) (b)'!F138)</f>
        <v>-57600</v>
      </c>
      <c r="T139" s="29">
        <f t="shared" si="17"/>
        <v>0.50707835728831896</v>
      </c>
    </row>
    <row r="140" spans="3:20" x14ac:dyDescent="0.25">
      <c r="C140">
        <f t="shared" si="12"/>
        <v>133</v>
      </c>
      <c r="D140" s="12">
        <f>IF(C140="","",-'Q1 (i) Bank A'!F139)</f>
        <v>-43998.944635578089</v>
      </c>
      <c r="E140" s="27">
        <f t="shared" si="13"/>
        <v>0.48998056686278468</v>
      </c>
      <c r="J140">
        <f t="shared" si="14"/>
        <v>133</v>
      </c>
      <c r="K140" s="19">
        <f>IF(J140="","",-'Q1 (ii) Bank B'!F139)</f>
        <v>-57600.046868066398</v>
      </c>
      <c r="L140" s="29">
        <f t="shared" si="15"/>
        <v>0.41072092835167817</v>
      </c>
      <c r="R140">
        <f t="shared" si="16"/>
        <v>133</v>
      </c>
      <c r="S140" s="19">
        <f>IF(R140="","",-'Q1 (iii) (b)'!F139)</f>
        <v>-57600</v>
      </c>
      <c r="T140" s="29">
        <f t="shared" si="17"/>
        <v>0.50445651982709105</v>
      </c>
    </row>
    <row r="141" spans="3:20" x14ac:dyDescent="0.25">
      <c r="C141">
        <f t="shared" si="12"/>
        <v>134</v>
      </c>
      <c r="D141" s="12">
        <f>IF(C141="","",-'Q1 (i) Bank A'!F140)</f>
        <v>-43998.944635578089</v>
      </c>
      <c r="E141" s="27">
        <f t="shared" si="13"/>
        <v>0.48733962627966787</v>
      </c>
      <c r="J141">
        <f t="shared" si="14"/>
        <v>134</v>
      </c>
      <c r="K141" s="19">
        <f>IF(J141="","",-'Q1 (ii) Bank B'!F140)</f>
        <v>-57600.046868066398</v>
      </c>
      <c r="L141" s="29">
        <f t="shared" si="15"/>
        <v>0.40796147888196455</v>
      </c>
      <c r="R141">
        <f t="shared" si="16"/>
        <v>134</v>
      </c>
      <c r="S141" s="19">
        <f>IF(R141="","",-'Q1 (iii) (b)'!F140)</f>
        <v>-57600</v>
      </c>
      <c r="T141" s="29">
        <f t="shared" si="17"/>
        <v>0.50184823851862392</v>
      </c>
    </row>
    <row r="142" spans="3:20" x14ac:dyDescent="0.25">
      <c r="C142">
        <f t="shared" si="12"/>
        <v>135</v>
      </c>
      <c r="D142" s="12">
        <f>IF(C142="","",-'Q1 (i) Bank A'!F141)</f>
        <v>-43998.944635578089</v>
      </c>
      <c r="E142" s="27">
        <f t="shared" si="13"/>
        <v>0.48471292007161665</v>
      </c>
      <c r="J142">
        <f t="shared" si="14"/>
        <v>135</v>
      </c>
      <c r="K142" s="19">
        <f>IF(J142="","",-'Q1 (ii) Bank B'!F141)</f>
        <v>-57600.046868066398</v>
      </c>
      <c r="L142" s="29">
        <f t="shared" si="15"/>
        <v>0.40522056891401542</v>
      </c>
      <c r="R142">
        <f t="shared" si="16"/>
        <v>135</v>
      </c>
      <c r="S142" s="19">
        <f>IF(R142="","",-'Q1 (iii) (b)'!F141)</f>
        <v>-57600</v>
      </c>
      <c r="T142" s="29">
        <f t="shared" si="17"/>
        <v>0.49925344327112881</v>
      </c>
    </row>
    <row r="143" spans="3:20" x14ac:dyDescent="0.25">
      <c r="C143">
        <f t="shared" si="12"/>
        <v>136</v>
      </c>
      <c r="D143" s="12">
        <f>IF(C143="","",-'Q1 (i) Bank A'!F142)</f>
        <v>-43998.944635578089</v>
      </c>
      <c r="E143" s="27">
        <f t="shared" si="13"/>
        <v>0.48210037151693763</v>
      </c>
      <c r="J143">
        <f t="shared" si="14"/>
        <v>136</v>
      </c>
      <c r="K143" s="19">
        <f>IF(J143="","",-'Q1 (ii) Bank B'!F142)</f>
        <v>-57600.046868066398</v>
      </c>
      <c r="L143" s="29">
        <f t="shared" si="15"/>
        <v>0.40249807388924425</v>
      </c>
      <c r="R143">
        <f t="shared" si="16"/>
        <v>136</v>
      </c>
      <c r="S143" s="19">
        <f>IF(R143="","",-'Q1 (iii) (b)'!F142)</f>
        <v>-57600</v>
      </c>
      <c r="T143" s="29">
        <f t="shared" si="17"/>
        <v>0.49667206435522487</v>
      </c>
    </row>
    <row r="144" spans="3:20" x14ac:dyDescent="0.25">
      <c r="C144">
        <f t="shared" si="12"/>
        <v>137</v>
      </c>
      <c r="D144" s="12">
        <f>IF(C144="","",-'Q1 (i) Bank A'!F143)</f>
        <v>-43998.944635578089</v>
      </c>
      <c r="E144" s="27">
        <f t="shared" si="13"/>
        <v>0.47950190430745887</v>
      </c>
      <c r="J144">
        <f t="shared" si="14"/>
        <v>137</v>
      </c>
      <c r="K144" s="19">
        <f>IF(J144="","",-'Q1 (ii) Bank B'!F143)</f>
        <v>-57600.046868066398</v>
      </c>
      <c r="L144" s="29">
        <f t="shared" si="15"/>
        <v>0.39979387008591766</v>
      </c>
      <c r="R144">
        <f t="shared" si="16"/>
        <v>137</v>
      </c>
      <c r="S144" s="19">
        <f>IF(R144="","",-'Q1 (iii) (b)'!F143)</f>
        <v>-57600</v>
      </c>
      <c r="T144" s="29">
        <f t="shared" si="17"/>
        <v>0.49410403240206557</v>
      </c>
    </row>
    <row r="145" spans="3:20" x14ac:dyDescent="0.25">
      <c r="C145">
        <f t="shared" si="12"/>
        <v>138</v>
      </c>
      <c r="D145" s="12">
        <f>IF(C145="","",-'Q1 (i) Bank A'!F144)</f>
        <v>-43998.944635578089</v>
      </c>
      <c r="E145" s="27">
        <f t="shared" si="13"/>
        <v>0.47691744254630092</v>
      </c>
      <c r="J145">
        <f t="shared" si="14"/>
        <v>138</v>
      </c>
      <c r="K145" s="19">
        <f>IF(J145="","",-'Q1 (ii) Bank B'!F144)</f>
        <v>-57600.046868066398</v>
      </c>
      <c r="L145" s="29">
        <f t="shared" si="15"/>
        <v>0.39710783461353305</v>
      </c>
      <c r="R145">
        <f t="shared" si="16"/>
        <v>138</v>
      </c>
      <c r="S145" s="19">
        <f>IF(R145="","",-'Q1 (iii) (b)'!F144)</f>
        <v>-57600</v>
      </c>
      <c r="T145" s="29">
        <f t="shared" si="17"/>
        <v>0.49154927840147444</v>
      </c>
    </row>
    <row r="146" spans="3:20" x14ac:dyDescent="0.25">
      <c r="C146">
        <f t="shared" si="12"/>
        <v>139</v>
      </c>
      <c r="D146" s="12">
        <f>IF(C146="","",-'Q1 (i) Bank A'!F145)</f>
        <v>-43998.944635578089</v>
      </c>
      <c r="E146" s="27">
        <f t="shared" si="13"/>
        <v>0.4743469107456601</v>
      </c>
      <c r="J146">
        <f t="shared" si="14"/>
        <v>139</v>
      </c>
      <c r="K146" s="19">
        <f>IF(J146="","",-'Q1 (ii) Bank B'!F145)</f>
        <v>-57600.046868066398</v>
      </c>
      <c r="L146" s="29">
        <f t="shared" si="15"/>
        <v>0.39443984540723392</v>
      </c>
      <c r="R146">
        <f t="shared" si="16"/>
        <v>139</v>
      </c>
      <c r="S146" s="19">
        <f>IF(R146="","",-'Q1 (iii) (b)'!F145)</f>
        <v>-57600</v>
      </c>
      <c r="T146" s="29">
        <f t="shared" si="17"/>
        <v>0.4890077337000906</v>
      </c>
    </row>
    <row r="147" spans="3:20" x14ac:dyDescent="0.25">
      <c r="C147">
        <f t="shared" si="12"/>
        <v>140</v>
      </c>
      <c r="D147" s="12">
        <f>IF(C147="","",-'Q1 (i) Bank A'!F146)</f>
        <v>-43998.944635578089</v>
      </c>
      <c r="E147" s="27">
        <f t="shared" si="13"/>
        <v>0.47179023382460356</v>
      </c>
      <c r="J147">
        <f t="shared" si="14"/>
        <v>140</v>
      </c>
      <c r="K147" s="19">
        <f>IF(J147="","",-'Q1 (ii) Bank B'!F146)</f>
        <v>-57600.046868066398</v>
      </c>
      <c r="L147" s="29">
        <f t="shared" si="15"/>
        <v>0.39178978122226271</v>
      </c>
      <c r="R147">
        <f t="shared" si="16"/>
        <v>140</v>
      </c>
      <c r="S147" s="19">
        <f>IF(R147="","",-'Q1 (iii) (b)'!F146)</f>
        <v>-57600</v>
      </c>
      <c r="T147" s="29">
        <f t="shared" si="17"/>
        <v>0.48647932999952392</v>
      </c>
    </row>
    <row r="148" spans="3:20" x14ac:dyDescent="0.25">
      <c r="C148">
        <f t="shared" si="12"/>
        <v>141</v>
      </c>
      <c r="D148" s="12">
        <f>IF(C148="","",-'Q1 (i) Bank A'!F147)</f>
        <v>-43998.944635578089</v>
      </c>
      <c r="E148" s="27">
        <f t="shared" si="13"/>
        <v>0.46924733710687622</v>
      </c>
      <c r="J148">
        <f t="shared" si="14"/>
        <v>141</v>
      </c>
      <c r="K148" s="19">
        <f>IF(J148="","",-'Q1 (ii) Bank B'!F147)</f>
        <v>-57600.046868066398</v>
      </c>
      <c r="L148" s="29">
        <f t="shared" si="15"/>
        <v>0.38915752162845091</v>
      </c>
      <c r="R148">
        <f t="shared" si="16"/>
        <v>141</v>
      </c>
      <c r="S148" s="19">
        <f>IF(R148="","",-'Q1 (iii) (b)'!F147)</f>
        <v>-57600</v>
      </c>
      <c r="T148" s="29">
        <f t="shared" si="17"/>
        <v>0.4839639993545195</v>
      </c>
    </row>
    <row r="149" spans="3:20" x14ac:dyDescent="0.25">
      <c r="C149">
        <f t="shared" si="12"/>
        <v>142</v>
      </c>
      <c r="D149" s="12">
        <f>IF(C149="","",-'Q1 (i) Bank A'!F148)</f>
        <v>-43998.944635578089</v>
      </c>
      <c r="E149" s="27">
        <f t="shared" si="13"/>
        <v>0.46671814631871977</v>
      </c>
      <c r="J149">
        <f t="shared" si="14"/>
        <v>142</v>
      </c>
      <c r="K149" s="19">
        <f>IF(J149="","",-'Q1 (ii) Bank B'!F148)</f>
        <v>-57600.046868066398</v>
      </c>
      <c r="L149" s="29">
        <f t="shared" si="15"/>
        <v>0.38654294700474628</v>
      </c>
      <c r="R149">
        <f t="shared" si="16"/>
        <v>142</v>
      </c>
      <c r="S149" s="19">
        <f>IF(R149="","",-'Q1 (iii) (b)'!F148)</f>
        <v>-57600</v>
      </c>
      <c r="T149" s="29">
        <f t="shared" si="17"/>
        <v>0.48146167417113195</v>
      </c>
    </row>
    <row r="150" spans="3:20" x14ac:dyDescent="0.25">
      <c r="C150">
        <f t="shared" si="12"/>
        <v>143</v>
      </c>
      <c r="D150" s="12">
        <f>IF(C150="","",-'Q1 (i) Bank A'!F149)</f>
        <v>-43998.944635578089</v>
      </c>
      <c r="E150" s="27">
        <f t="shared" si="13"/>
        <v>0.46420258758670313</v>
      </c>
      <c r="J150">
        <f t="shared" si="14"/>
        <v>143</v>
      </c>
      <c r="K150" s="19">
        <f>IF(J150="","",-'Q1 (ii) Bank B'!F149)</f>
        <v>-57600.046868066398</v>
      </c>
      <c r="L150" s="29">
        <f t="shared" si="15"/>
        <v>0.38394593853377673</v>
      </c>
      <c r="R150">
        <f t="shared" si="16"/>
        <v>143</v>
      </c>
      <c r="S150" s="19">
        <f>IF(R150="","",-'Q1 (iii) (b)'!F149)</f>
        <v>-57600</v>
      </c>
      <c r="T150" s="29">
        <f t="shared" si="17"/>
        <v>0.47897228720490881</v>
      </c>
    </row>
    <row r="151" spans="3:20" x14ac:dyDescent="0.25">
      <c r="C151">
        <f t="shared" si="12"/>
        <v>144</v>
      </c>
      <c r="D151" s="12">
        <f>IF(C151="","",-'Q1 (i) Bank A'!F150)</f>
        <v>-43998.944635578089</v>
      </c>
      <c r="E151" s="27">
        <f t="shared" si="13"/>
        <v>0.46170058743556475</v>
      </c>
      <c r="J151">
        <f t="shared" si="14"/>
        <v>144</v>
      </c>
      <c r="K151" s="19">
        <f>IF(J151="","",-'Q1 (ii) Bank B'!F150)</f>
        <v>-57600.046868066398</v>
      </c>
      <c r="L151" s="29">
        <f t="shared" si="15"/>
        <v>0.38136637819645064</v>
      </c>
      <c r="R151">
        <f t="shared" si="16"/>
        <v>144</v>
      </c>
      <c r="S151" s="19">
        <f>IF(R151="","",-'Q1 (iii) (b)'!F150)</f>
        <v>-57600</v>
      </c>
      <c r="T151" s="29">
        <f t="shared" si="17"/>
        <v>0.47649577155908363</v>
      </c>
    </row>
    <row r="152" spans="3:20" x14ac:dyDescent="0.25">
      <c r="C152">
        <f t="shared" si="12"/>
        <v>145</v>
      </c>
      <c r="D152" s="12">
        <f>IF(C152="","",-'Q1 (i) Bank A'!F151)</f>
        <v>-43998.944635578089</v>
      </c>
      <c r="E152" s="27">
        <f t="shared" si="13"/>
        <v>0.45921207278606663</v>
      </c>
      <c r="J152">
        <f t="shared" si="14"/>
        <v>145</v>
      </c>
      <c r="K152" s="19">
        <f>IF(J152="","",-'Q1 (ii) Bank B'!F151)</f>
        <v>-57600.046868066398</v>
      </c>
      <c r="L152" s="29">
        <f t="shared" si="15"/>
        <v>0.3788041487665938</v>
      </c>
      <c r="R152">
        <f t="shared" si="16"/>
        <v>145</v>
      </c>
      <c r="S152" s="19">
        <f>IF(R152="","",-'Q1 (iii) (b)'!F151)</f>
        <v>-57600</v>
      </c>
      <c r="T152" s="29">
        <f t="shared" si="17"/>
        <v>0.4740320606827782</v>
      </c>
    </row>
    <row r="153" spans="3:20" x14ac:dyDescent="0.25">
      <c r="C153">
        <f t="shared" si="12"/>
        <v>146</v>
      </c>
      <c r="D153" s="12">
        <f>IF(C153="","",-'Q1 (i) Bank A'!F152)</f>
        <v>-43998.944635578089</v>
      </c>
      <c r="E153" s="27">
        <f t="shared" si="13"/>
        <v>0.45673697095285959</v>
      </c>
      <c r="J153">
        <f t="shared" si="14"/>
        <v>146</v>
      </c>
      <c r="K153" s="19">
        <f>IF(J153="","",-'Q1 (ii) Bank B'!F152)</f>
        <v>-57600.046868066398</v>
      </c>
      <c r="L153" s="29">
        <f t="shared" si="15"/>
        <v>0.37625913380562187</v>
      </c>
      <c r="R153">
        <f t="shared" si="16"/>
        <v>146</v>
      </c>
      <c r="S153" s="19">
        <f>IF(R153="","",-'Q1 (iii) (b)'!F152)</f>
        <v>-57600</v>
      </c>
      <c r="T153" s="29">
        <f t="shared" si="17"/>
        <v>0.4715810883692142</v>
      </c>
    </row>
    <row r="154" spans="3:20" x14ac:dyDescent="0.25">
      <c r="C154">
        <f t="shared" si="12"/>
        <v>147</v>
      </c>
      <c r="D154" s="12">
        <f>IF(C154="","",-'Q1 (i) Bank A'!F153)</f>
        <v>-43998.944635578089</v>
      </c>
      <c r="E154" s="27">
        <f t="shared" si="13"/>
        <v>0.45427520964236046</v>
      </c>
      <c r="J154">
        <f t="shared" si="14"/>
        <v>147</v>
      </c>
      <c r="K154" s="19">
        <f>IF(J154="","",-'Q1 (ii) Bank B'!F153)</f>
        <v>-57600.046868066398</v>
      </c>
      <c r="L154" s="29">
        <f t="shared" si="15"/>
        <v>0.37373121765724915</v>
      </c>
      <c r="R154">
        <f t="shared" si="16"/>
        <v>147</v>
      </c>
      <c r="S154" s="19">
        <f>IF(R154="","",-'Q1 (iii) (b)'!F153)</f>
        <v>-57600</v>
      </c>
      <c r="T154" s="29">
        <f t="shared" si="17"/>
        <v>0.46914278875393395</v>
      </c>
    </row>
    <row r="155" spans="3:20" x14ac:dyDescent="0.25">
      <c r="C155">
        <f t="shared" si="12"/>
        <v>148</v>
      </c>
      <c r="D155" s="12">
        <f>IF(C155="","",-'Q1 (i) Bank A'!F154)</f>
        <v>-43998.944635578089</v>
      </c>
      <c r="E155" s="27">
        <f t="shared" si="13"/>
        <v>0.45182671695064036</v>
      </c>
      <c r="J155">
        <f t="shared" si="14"/>
        <v>148</v>
      </c>
      <c r="K155" s="19">
        <f>IF(J155="","",-'Q1 (ii) Bank B'!F154)</f>
        <v>-57600.046868066398</v>
      </c>
      <c r="L155" s="29">
        <f t="shared" si="15"/>
        <v>0.37122028544223262</v>
      </c>
      <c r="R155">
        <f t="shared" si="16"/>
        <v>148</v>
      </c>
      <c r="S155" s="19">
        <f>IF(R155="","",-'Q1 (iii) (b)'!F154)</f>
        <v>-35863.547118264578</v>
      </c>
      <c r="T155" s="29">
        <f t="shared" si="17"/>
        <v>0.46671709631303054</v>
      </c>
    </row>
    <row r="156" spans="3:20" x14ac:dyDescent="0.25">
      <c r="C156">
        <f t="shared" si="12"/>
        <v>149</v>
      </c>
      <c r="D156" s="12">
        <f>IF(C156="","",-'Q1 (i) Bank A'!F155)</f>
        <v>-43998.944635578089</v>
      </c>
      <c r="E156" s="27">
        <f t="shared" si="13"/>
        <v>0.44939142136132459</v>
      </c>
      <c r="J156">
        <f t="shared" si="14"/>
        <v>149</v>
      </c>
      <c r="K156" s="19">
        <f>IF(J156="","",-'Q1 (ii) Bank B'!F155)</f>
        <v>-57600.046868066398</v>
      </c>
      <c r="L156" s="29">
        <f t="shared" si="15"/>
        <v>0.36872622305315123</v>
      </c>
      <c r="R156" t="str">
        <f t="shared" si="16"/>
        <v/>
      </c>
      <c r="S156" s="19" t="str">
        <f>IF(R156="","",-'Q1 (iii) (b)'!F155)</f>
        <v/>
      </c>
      <c r="T156" s="29"/>
    </row>
    <row r="157" spans="3:20" x14ac:dyDescent="0.25">
      <c r="C157">
        <f t="shared" si="12"/>
        <v>150</v>
      </c>
      <c r="D157" s="12">
        <f>IF(C157="","",-'Q1 (i) Bank A'!F156)</f>
        <v>-43998.944635578089</v>
      </c>
      <c r="E157" s="27">
        <f t="shared" si="13"/>
        <v>0.44696925174350377</v>
      </c>
      <c r="J157">
        <f t="shared" si="14"/>
        <v>150</v>
      </c>
      <c r="K157" s="19">
        <f>IF(J157="","",-'Q1 (ii) Bank B'!F156)</f>
        <v>-57600.046868066398</v>
      </c>
      <c r="L157" s="29">
        <f t="shared" si="15"/>
        <v>0.36624891714922048</v>
      </c>
      <c r="R157" t="str">
        <f t="shared" si="16"/>
        <v/>
      </c>
      <c r="S157" s="19" t="str">
        <f>IF(R157="","",-'Q1 (iii) (b)'!F156)</f>
        <v/>
      </c>
      <c r="T157" s="29"/>
    </row>
    <row r="158" spans="3:20" x14ac:dyDescent="0.25">
      <c r="C158">
        <f t="shared" si="12"/>
        <v>151</v>
      </c>
      <c r="D158" s="12">
        <f>IF(C158="","",-'Q1 (i) Bank A'!F157)</f>
        <v>-43998.944635578089</v>
      </c>
      <c r="E158" s="27">
        <f t="shared" si="13"/>
        <v>0.4445601373496561</v>
      </c>
      <c r="J158">
        <f t="shared" si="14"/>
        <v>151</v>
      </c>
      <c r="K158" s="19">
        <f>IF(J158="","",-'Q1 (ii) Bank B'!F157)</f>
        <v>-57600.046868066398</v>
      </c>
      <c r="L158" s="29">
        <f t="shared" si="15"/>
        <v>0.36378825515114172</v>
      </c>
      <c r="R158" t="str">
        <f t="shared" si="16"/>
        <v/>
      </c>
      <c r="S158" s="19" t="str">
        <f>IF(R158="","",-'Q1 (iii) (b)'!F157)</f>
        <v/>
      </c>
      <c r="T158" s="29"/>
    </row>
    <row r="159" spans="3:20" x14ac:dyDescent="0.25">
      <c r="C159">
        <f t="shared" si="12"/>
        <v>152</v>
      </c>
      <c r="D159" s="12">
        <f>IF(C159="","",-'Q1 (i) Bank A'!F158)</f>
        <v>-43998.944635578089</v>
      </c>
      <c r="E159" s="27">
        <f t="shared" si="13"/>
        <v>0.44216400781358112</v>
      </c>
      <c r="J159">
        <f t="shared" si="14"/>
        <v>152</v>
      </c>
      <c r="K159" s="19">
        <f>IF(J159="","",-'Q1 (ii) Bank B'!F158)</f>
        <v>-57600.046868066398</v>
      </c>
      <c r="L159" s="29">
        <f t="shared" si="15"/>
        <v>0.36134412523598602</v>
      </c>
      <c r="R159" t="str">
        <f t="shared" si="16"/>
        <v/>
      </c>
      <c r="S159" s="19" t="str">
        <f>IF(R159="","",-'Q1 (iii) (b)'!F158)</f>
        <v/>
      </c>
      <c r="T159" s="29"/>
    </row>
    <row r="160" spans="3:20" x14ac:dyDescent="0.25">
      <c r="C160">
        <f t="shared" si="12"/>
        <v>153</v>
      </c>
      <c r="D160" s="12">
        <f>IF(C160="","",-'Q1 (i) Bank A'!F159)</f>
        <v>-43998.944635578089</v>
      </c>
      <c r="E160" s="27">
        <f t="shared" si="13"/>
        <v>0.43978079314834428</v>
      </c>
      <c r="J160">
        <f t="shared" si="14"/>
        <v>153</v>
      </c>
      <c r="K160" s="19">
        <f>IF(J160="","",-'Q1 (ii) Bank B'!F159)</f>
        <v>-57600.046868066398</v>
      </c>
      <c r="L160" s="29">
        <f t="shared" si="15"/>
        <v>0.35891641633211246</v>
      </c>
      <c r="R160" t="str">
        <f t="shared" si="16"/>
        <v/>
      </c>
      <c r="S160" s="19" t="str">
        <f>IF(R160="","",-'Q1 (iii) (b)'!F159)</f>
        <v/>
      </c>
      <c r="T160" s="29"/>
    </row>
    <row r="161" spans="3:20" x14ac:dyDescent="0.25">
      <c r="C161">
        <f t="shared" si="12"/>
        <v>154</v>
      </c>
      <c r="D161" s="12">
        <f>IF(C161="","",-'Q1 (i) Bank A'!F160)</f>
        <v>-43998.944635578089</v>
      </c>
      <c r="E161" s="27">
        <f t="shared" si="13"/>
        <v>0.43741042374423278</v>
      </c>
      <c r="J161">
        <f t="shared" si="14"/>
        <v>154</v>
      </c>
      <c r="K161" s="19">
        <f>IF(J161="","",-'Q1 (ii) Bank B'!F160)</f>
        <v>-57600.046868066398</v>
      </c>
      <c r="L161" s="29">
        <f t="shared" si="15"/>
        <v>0.35650501811412066</v>
      </c>
      <c r="R161" t="str">
        <f t="shared" si="16"/>
        <v/>
      </c>
      <c r="S161" s="19" t="str">
        <f>IF(R161="","",-'Q1 (iii) (b)'!F160)</f>
        <v/>
      </c>
      <c r="T161" s="29"/>
    </row>
    <row r="162" spans="3:20" x14ac:dyDescent="0.25">
      <c r="C162">
        <f t="shared" si="12"/>
        <v>155</v>
      </c>
      <c r="D162" s="12">
        <f>IF(C162="","",-'Q1 (i) Bank A'!F161)</f>
        <v>-43998.944635578089</v>
      </c>
      <c r="E162" s="27">
        <f t="shared" si="13"/>
        <v>0.43505283036672243</v>
      </c>
      <c r="J162">
        <f t="shared" si="14"/>
        <v>155</v>
      </c>
      <c r="K162" s="19">
        <f>IF(J162="","",-'Q1 (ii) Bank B'!F161)</f>
        <v>-57600.046868066398</v>
      </c>
      <c r="L162" s="29">
        <f t="shared" si="15"/>
        <v>0.35410982099783705</v>
      </c>
      <c r="R162" t="str">
        <f t="shared" si="16"/>
        <v/>
      </c>
      <c r="S162" s="19" t="str">
        <f>IF(R162="","",-'Q1 (iii) (b)'!F161)</f>
        <v/>
      </c>
      <c r="T162" s="29"/>
    </row>
    <row r="163" spans="3:20" x14ac:dyDescent="0.25">
      <c r="C163">
        <f t="shared" si="12"/>
        <v>156</v>
      </c>
      <c r="D163" s="12">
        <f>IF(C163="","",-'Q1 (i) Bank A'!F162)</f>
        <v>-43998.944635578089</v>
      </c>
      <c r="E163" s="27">
        <f t="shared" si="13"/>
        <v>0.43270794415445546</v>
      </c>
      <c r="J163">
        <f t="shared" si="14"/>
        <v>156</v>
      </c>
      <c r="K163" s="19">
        <f>IF(J163="","",-'Q1 (ii) Bank B'!F162)</f>
        <v>-57600.046868066398</v>
      </c>
      <c r="L163" s="29">
        <f t="shared" si="15"/>
        <v>0.35173071613533491</v>
      </c>
      <c r="R163" t="str">
        <f t="shared" si="16"/>
        <v/>
      </c>
      <c r="S163" s="19" t="str">
        <f>IF(R163="","",-'Q1 (iii) (b)'!F162)</f>
        <v/>
      </c>
      <c r="T163" s="29"/>
    </row>
    <row r="164" spans="3:20" x14ac:dyDescent="0.25">
      <c r="C164">
        <f t="shared" si="12"/>
        <v>157</v>
      </c>
      <c r="D164" s="12">
        <f>IF(C164="","",-'Q1 (i) Bank A'!F163)</f>
        <v>-43998.944635578089</v>
      </c>
      <c r="E164" s="27">
        <f t="shared" si="13"/>
        <v>0.43037569661722902</v>
      </c>
      <c r="J164">
        <f t="shared" si="14"/>
        <v>157</v>
      </c>
      <c r="K164" s="19">
        <f>IF(J164="","",-'Q1 (ii) Bank B'!F163)</f>
        <v>-57600.046868066398</v>
      </c>
      <c r="L164" s="29">
        <f t="shared" si="15"/>
        <v>0.34936759540998785</v>
      </c>
      <c r="R164" t="str">
        <f t="shared" si="16"/>
        <v/>
      </c>
      <c r="S164" s="19" t="str">
        <f>IF(R164="","",-'Q1 (iii) (b)'!F163)</f>
        <v/>
      </c>
      <c r="T164" s="29"/>
    </row>
    <row r="165" spans="3:20" x14ac:dyDescent="0.25">
      <c r="C165">
        <f t="shared" si="12"/>
        <v>158</v>
      </c>
      <c r="D165" s="12">
        <f>IF(C165="","",-'Q1 (i) Bank A'!F164)</f>
        <v>-43998.944635578089</v>
      </c>
      <c r="E165" s="27">
        <f t="shared" si="13"/>
        <v>0.42805601963399492</v>
      </c>
      <c r="J165">
        <f t="shared" si="14"/>
        <v>158</v>
      </c>
      <c r="K165" s="19">
        <f>IF(J165="","",-'Q1 (ii) Bank B'!F164)</f>
        <v>-57600.046868066398</v>
      </c>
      <c r="L165" s="29">
        <f t="shared" si="15"/>
        <v>0.34702035143155646</v>
      </c>
      <c r="R165" t="str">
        <f t="shared" si="16"/>
        <v/>
      </c>
      <c r="S165" s="19" t="str">
        <f>IF(R165="","",-'Q1 (iii) (b)'!F164)</f>
        <v/>
      </c>
      <c r="T165" s="29"/>
    </row>
    <row r="166" spans="3:20" x14ac:dyDescent="0.25">
      <c r="C166">
        <f t="shared" si="12"/>
        <v>159</v>
      </c>
      <c r="D166" s="12">
        <f>IF(C166="","",-'Q1 (i) Bank A'!F165)</f>
        <v>-43998.944635578089</v>
      </c>
      <c r="E166" s="27">
        <f t="shared" si="13"/>
        <v>0.42574884545086977</v>
      </c>
      <c r="J166">
        <f t="shared" si="14"/>
        <v>159</v>
      </c>
      <c r="K166" s="19">
        <f>IF(J166="","",-'Q1 (ii) Bank B'!F165)</f>
        <v>-57600.046868066398</v>
      </c>
      <c r="L166" s="29">
        <f t="shared" si="15"/>
        <v>0.34468887753130828</v>
      </c>
      <c r="R166" t="str">
        <f t="shared" si="16"/>
        <v/>
      </c>
      <c r="S166" s="19" t="str">
        <f>IF(R166="","",-'Q1 (iii) (b)'!F165)</f>
        <v/>
      </c>
      <c r="T166" s="29"/>
    </row>
    <row r="167" spans="3:20" x14ac:dyDescent="0.25">
      <c r="C167">
        <f t="shared" si="12"/>
        <v>160</v>
      </c>
      <c r="D167" s="12">
        <f>IF(C167="","",-'Q1 (i) Bank A'!F166)</f>
        <v>-43998.944635578089</v>
      </c>
      <c r="E167" s="27">
        <f t="shared" si="13"/>
        <v>0.42345410667915601</v>
      </c>
      <c r="J167">
        <f t="shared" si="14"/>
        <v>160</v>
      </c>
      <c r="K167" s="19">
        <f>IF(J167="","",-'Q1 (ii) Bank B'!F166)</f>
        <v>-57600.046868066398</v>
      </c>
      <c r="L167" s="29">
        <f t="shared" si="15"/>
        <v>0.34237306775717002</v>
      </c>
      <c r="R167" t="str">
        <f t="shared" si="16"/>
        <v/>
      </c>
      <c r="S167" s="19" t="str">
        <f>IF(R167="","",-'Q1 (iii) (b)'!F166)</f>
        <v/>
      </c>
      <c r="T167" s="29"/>
    </row>
    <row r="168" spans="3:20" x14ac:dyDescent="0.25">
      <c r="C168">
        <f t="shared" si="12"/>
        <v>161</v>
      </c>
      <c r="D168" s="12">
        <f>IF(C168="","",-'Q1 (i) Bank A'!F167)</f>
        <v>-43998.944635578089</v>
      </c>
      <c r="E168" s="27">
        <f t="shared" si="13"/>
        <v>0.42117173629337368</v>
      </c>
      <c r="J168">
        <f t="shared" si="14"/>
        <v>161</v>
      </c>
      <c r="K168" s="19">
        <f>IF(J168="","",-'Q1 (ii) Bank B'!F167)</f>
        <v>-57600.046868066398</v>
      </c>
      <c r="L168" s="29">
        <f t="shared" si="15"/>
        <v>0.34007281686891289</v>
      </c>
      <c r="R168" t="str">
        <f t="shared" si="16"/>
        <v/>
      </c>
      <c r="S168" s="19" t="str">
        <f>IF(R168="","",-'Q1 (iii) (b)'!F167)</f>
        <v/>
      </c>
      <c r="T168" s="29"/>
    </row>
    <row r="169" spans="3:20" x14ac:dyDescent="0.25">
      <c r="C169">
        <f t="shared" si="12"/>
        <v>162</v>
      </c>
      <c r="D169" s="12">
        <f>IF(C169="","",-'Q1 (i) Bank A'!F168)</f>
        <v>-43998.944635578089</v>
      </c>
      <c r="E169" s="27">
        <f t="shared" si="13"/>
        <v>0.4189016676293027</v>
      </c>
      <c r="J169">
        <f t="shared" si="14"/>
        <v>162</v>
      </c>
      <c r="K169" s="19">
        <f>IF(J169="","",-'Q1 (ii) Bank B'!F168)</f>
        <v>-57600.046868066398</v>
      </c>
      <c r="L169" s="29">
        <f t="shared" si="15"/>
        <v>0.33778802033336985</v>
      </c>
      <c r="R169" t="str">
        <f t="shared" si="16"/>
        <v/>
      </c>
      <c r="S169" s="19" t="str">
        <f>IF(R169="","",-'Q1 (iii) (b)'!F168)</f>
        <v/>
      </c>
      <c r="T169" s="29"/>
    </row>
    <row r="170" spans="3:20" x14ac:dyDescent="0.25">
      <c r="C170">
        <f t="shared" si="12"/>
        <v>163</v>
      </c>
      <c r="D170" s="12">
        <f>IF(C170="","",-'Q1 (i) Bank A'!F169)</f>
        <v>-43998.944635578089</v>
      </c>
      <c r="E170" s="27">
        <f t="shared" si="13"/>
        <v>0.41664383438203567</v>
      </c>
      <c r="J170">
        <f t="shared" si="14"/>
        <v>163</v>
      </c>
      <c r="K170" s="19">
        <f>IF(J170="","",-'Q1 (ii) Bank B'!F169)</f>
        <v>-57600.046868066398</v>
      </c>
      <c r="L170" s="29">
        <f t="shared" si="15"/>
        <v>0.33551857431968529</v>
      </c>
      <c r="R170" t="str">
        <f t="shared" si="16"/>
        <v/>
      </c>
      <c r="S170" s="19" t="str">
        <f>IF(R170="","",-'Q1 (iii) (b)'!F169)</f>
        <v/>
      </c>
      <c r="T170" s="29"/>
    </row>
    <row r="171" spans="3:20" x14ac:dyDescent="0.25">
      <c r="C171">
        <f t="shared" si="12"/>
        <v>164</v>
      </c>
      <c r="D171" s="12">
        <f>IF(C171="","",-'Q1 (i) Bank A'!F170)</f>
        <v>-43998.944635578089</v>
      </c>
      <c r="E171" s="27">
        <f t="shared" si="13"/>
        <v>0.41439817060404127</v>
      </c>
      <c r="J171">
        <f t="shared" si="14"/>
        <v>164</v>
      </c>
      <c r="K171" s="19">
        <f>IF(J171="","",-'Q1 (ii) Bank B'!F170)</f>
        <v>-57600.046868066398</v>
      </c>
      <c r="L171" s="29">
        <f t="shared" si="15"/>
        <v>0.33326437569459655</v>
      </c>
      <c r="R171" t="str">
        <f t="shared" si="16"/>
        <v/>
      </c>
      <c r="S171" s="19" t="str">
        <f>IF(R171="","",-'Q1 (iii) (b)'!F170)</f>
        <v/>
      </c>
      <c r="T171" s="29"/>
    </row>
    <row r="172" spans="3:20" x14ac:dyDescent="0.25">
      <c r="C172">
        <f t="shared" si="12"/>
        <v>165</v>
      </c>
      <c r="D172" s="12">
        <f>IF(C172="","",-'Q1 (i) Bank A'!F171)</f>
        <v>-43998.944635578089</v>
      </c>
      <c r="E172" s="27">
        <f t="shared" si="13"/>
        <v>0.41216461070323801</v>
      </c>
      <c r="J172">
        <f t="shared" si="14"/>
        <v>165</v>
      </c>
      <c r="K172" s="19">
        <f>IF(J172="","",-'Q1 (ii) Bank B'!F171)</f>
        <v>-57600.046868066398</v>
      </c>
      <c r="L172" s="29">
        <f t="shared" si="15"/>
        <v>0.33102532201774698</v>
      </c>
      <c r="R172" t="str">
        <f t="shared" si="16"/>
        <v/>
      </c>
      <c r="S172" s="19" t="str">
        <f>IF(R172="","",-'Q1 (iii) (b)'!F171)</f>
        <v/>
      </c>
      <c r="T172" s="29"/>
    </row>
    <row r="173" spans="3:20" x14ac:dyDescent="0.25">
      <c r="C173">
        <f t="shared" si="12"/>
        <v>166</v>
      </c>
      <c r="D173" s="12">
        <f>IF(C173="","",-'Q1 (i) Bank A'!F172)</f>
        <v>-43998.944635578089</v>
      </c>
      <c r="E173" s="27">
        <f t="shared" si="13"/>
        <v>0.40994308944107838</v>
      </c>
      <c r="J173">
        <f t="shared" si="14"/>
        <v>166</v>
      </c>
      <c r="K173" s="19">
        <f>IF(J173="","",-'Q1 (ii) Bank B'!F172)</f>
        <v>-57600.046868066398</v>
      </c>
      <c r="L173" s="29">
        <f t="shared" si="15"/>
        <v>0.32880131153703068</v>
      </c>
      <c r="R173" t="str">
        <f t="shared" si="16"/>
        <v/>
      </c>
      <c r="S173" s="19" t="str">
        <f>IF(R173="","",-'Q1 (iii) (b)'!F172)</f>
        <v/>
      </c>
      <c r="T173" s="29"/>
    </row>
    <row r="174" spans="3:20" x14ac:dyDescent="0.25">
      <c r="C174">
        <f t="shared" si="12"/>
        <v>167</v>
      </c>
      <c r="D174" s="12">
        <f>IF(C174="","",-'Q1 (i) Bank A'!F173)</f>
        <v>-43998.944635578089</v>
      </c>
      <c r="E174" s="27">
        <f t="shared" si="13"/>
        <v>0.40773354193064332</v>
      </c>
      <c r="J174">
        <f t="shared" si="14"/>
        <v>167</v>
      </c>
      <c r="K174" s="19">
        <f>IF(J174="","",-'Q1 (ii) Bank B'!F173)</f>
        <v>-57600.046868066398</v>
      </c>
      <c r="L174" s="29">
        <f t="shared" si="15"/>
        <v>0.32659224318396851</v>
      </c>
      <c r="R174" t="str">
        <f t="shared" si="16"/>
        <v/>
      </c>
      <c r="S174" s="19" t="str">
        <f>IF(R174="","",-'Q1 (iii) (b)'!F173)</f>
        <v/>
      </c>
      <c r="T174" s="29"/>
    </row>
    <row r="175" spans="3:20" x14ac:dyDescent="0.25">
      <c r="C175">
        <f t="shared" si="12"/>
        <v>168</v>
      </c>
      <c r="D175" s="12">
        <f>IF(C175="","",-'Q1 (i) Bank A'!F174)</f>
        <v>-43998.944635578089</v>
      </c>
      <c r="E175" s="27">
        <f t="shared" si="13"/>
        <v>0.40553590363474712</v>
      </c>
      <c r="J175">
        <f t="shared" si="14"/>
        <v>168</v>
      </c>
      <c r="K175" s="19">
        <f>IF(J175="","",-'Q1 (ii) Bank B'!F174)</f>
        <v>-57600.046868066398</v>
      </c>
      <c r="L175" s="29">
        <f t="shared" si="15"/>
        <v>0.32439801656911504</v>
      </c>
      <c r="R175" t="str">
        <f t="shared" si="16"/>
        <v/>
      </c>
      <c r="S175" s="19" t="str">
        <f>IF(R175="","",-'Q1 (iii) (b)'!F174)</f>
        <v/>
      </c>
      <c r="T175" s="29"/>
    </row>
    <row r="176" spans="3:20" x14ac:dyDescent="0.25">
      <c r="C176">
        <f t="shared" si="12"/>
        <v>169</v>
      </c>
      <c r="D176" s="12">
        <f>IF(C176="","",-'Q1 (i) Bank A'!F175)</f>
        <v>-43998.944635578089</v>
      </c>
      <c r="E176" s="27">
        <f t="shared" si="13"/>
        <v>0.40335011036405222</v>
      </c>
      <c r="J176">
        <f t="shared" si="14"/>
        <v>169</v>
      </c>
      <c r="K176" s="19">
        <f>IF(J176="","",-'Q1 (ii) Bank B'!F175)</f>
        <v>-57600.046868066398</v>
      </c>
      <c r="L176" s="29">
        <f t="shared" si="15"/>
        <v>0.32221853197749639</v>
      </c>
      <c r="R176" t="str">
        <f t="shared" si="16"/>
        <v/>
      </c>
      <c r="S176" s="19" t="str">
        <f>IF(R176="","",-'Q1 (iii) (b)'!F175)</f>
        <v/>
      </c>
      <c r="T176" s="29"/>
    </row>
    <row r="177" spans="3:20" x14ac:dyDescent="0.25">
      <c r="C177">
        <f t="shared" si="12"/>
        <v>170</v>
      </c>
      <c r="D177" s="12">
        <f>IF(C177="","",-'Q1 (i) Bank A'!F176)</f>
        <v>-43998.944635578089</v>
      </c>
      <c r="E177" s="27">
        <f t="shared" si="13"/>
        <v>0.40117609827519446</v>
      </c>
      <c r="J177">
        <f t="shared" si="14"/>
        <v>170</v>
      </c>
      <c r="K177" s="19">
        <f>IF(J177="","",-'Q1 (ii) Bank B'!F176)</f>
        <v>-57600.046868066398</v>
      </c>
      <c r="L177" s="29">
        <f t="shared" si="15"/>
        <v>0.32005369036407882</v>
      </c>
      <c r="R177" t="str">
        <f t="shared" si="16"/>
        <v/>
      </c>
      <c r="S177" s="19" t="str">
        <f>IF(R177="","",-'Q1 (iii) (b)'!F176)</f>
        <v/>
      </c>
      <c r="T177" s="29"/>
    </row>
    <row r="178" spans="3:20" x14ac:dyDescent="0.25">
      <c r="C178">
        <f t="shared" si="12"/>
        <v>171</v>
      </c>
      <c r="D178" s="12">
        <f>IF(C178="","",-'Q1 (i) Bank A'!F177)</f>
        <v>-43998.944635578089</v>
      </c>
      <c r="E178" s="27">
        <f t="shared" si="13"/>
        <v>0.39901380386891833</v>
      </c>
      <c r="J178">
        <f t="shared" si="14"/>
        <v>171</v>
      </c>
      <c r="K178" s="19">
        <f>IF(J178="","",-'Q1 (ii) Bank B'!F177)</f>
        <v>-57600.046868066398</v>
      </c>
      <c r="L178" s="29">
        <f t="shared" si="15"/>
        <v>0.31790339334926776</v>
      </c>
      <c r="R178" t="str">
        <f t="shared" si="16"/>
        <v/>
      </c>
      <c r="S178" s="19" t="str">
        <f>IF(R178="","",-'Q1 (iii) (b)'!F177)</f>
        <v/>
      </c>
      <c r="T178" s="29"/>
    </row>
    <row r="179" spans="3:20" x14ac:dyDescent="0.25">
      <c r="C179">
        <f t="shared" si="12"/>
        <v>172</v>
      </c>
      <c r="D179" s="12">
        <f>IF(C179="","",-'Q1 (i) Bank A'!F178)</f>
        <v>-43998.944635578089</v>
      </c>
      <c r="E179" s="27">
        <f t="shared" si="13"/>
        <v>0.39686316398822213</v>
      </c>
      <c r="J179">
        <f t="shared" si="14"/>
        <v>172</v>
      </c>
      <c r="K179" s="19">
        <f>IF(J179="","",-'Q1 (ii) Bank B'!F178)</f>
        <v>-57600.046868066398</v>
      </c>
      <c r="L179" s="29">
        <f t="shared" si="15"/>
        <v>0.3157675432144369</v>
      </c>
      <c r="R179" t="str">
        <f t="shared" si="16"/>
        <v/>
      </c>
      <c r="S179" s="19" t="str">
        <f>IF(R179="","",-'Q1 (iii) (b)'!F178)</f>
        <v/>
      </c>
      <c r="T179" s="29"/>
    </row>
    <row r="180" spans="3:20" x14ac:dyDescent="0.25">
      <c r="C180">
        <f t="shared" si="12"/>
        <v>173</v>
      </c>
      <c r="D180" s="12">
        <f>IF(C180="","",-'Q1 (i) Bank A'!F179)</f>
        <v>-43998.944635578089</v>
      </c>
      <c r="E180" s="27">
        <f t="shared" si="13"/>
        <v>0.39472411581651345</v>
      </c>
      <c r="J180">
        <f t="shared" si="14"/>
        <v>173</v>
      </c>
      <c r="K180" s="19">
        <f>IF(J180="","",-'Q1 (ii) Bank B'!F179)</f>
        <v>-57600.046868066398</v>
      </c>
      <c r="L180" s="29">
        <f t="shared" si="15"/>
        <v>0.31364604289748743</v>
      </c>
      <c r="R180" t="str">
        <f t="shared" si="16"/>
        <v/>
      </c>
      <c r="S180" s="19" t="str">
        <f>IF(R180="","",-'Q1 (iii) (b)'!F179)</f>
        <v/>
      </c>
      <c r="T180" s="29"/>
    </row>
    <row r="181" spans="3:20" x14ac:dyDescent="0.25">
      <c r="C181">
        <f t="shared" si="12"/>
        <v>174</v>
      </c>
      <c r="D181" s="12">
        <f>IF(C181="","",-'Q1 (i) Bank A'!F180)</f>
        <v>-43998.944635578089</v>
      </c>
      <c r="E181" s="27">
        <f t="shared" si="13"/>
        <v>0.3925965968757742</v>
      </c>
      <c r="J181">
        <f t="shared" si="14"/>
        <v>174</v>
      </c>
      <c r="K181" s="19">
        <f>IF(J181="","",-'Q1 (ii) Bank B'!F180)</f>
        <v>-57600.046868066398</v>
      </c>
      <c r="L181" s="29">
        <f t="shared" si="15"/>
        <v>0.31153879598843737</v>
      </c>
      <c r="R181" t="str">
        <f t="shared" si="16"/>
        <v/>
      </c>
      <c r="S181" s="19" t="str">
        <f>IF(R181="","",-'Q1 (iii) (b)'!F180)</f>
        <v/>
      </c>
      <c r="T181" s="29"/>
    </row>
    <row r="182" spans="3:20" x14ac:dyDescent="0.25">
      <c r="C182">
        <f t="shared" si="12"/>
        <v>175</v>
      </c>
      <c r="D182" s="12">
        <f>IF(C182="","",-'Q1 (i) Bank A'!F181)</f>
        <v>-43998.944635578089</v>
      </c>
      <c r="E182" s="27">
        <f t="shared" si="13"/>
        <v>0.39048054502473595</v>
      </c>
      <c r="J182">
        <f t="shared" si="14"/>
        <v>175</v>
      </c>
      <c r="K182" s="19">
        <f>IF(J182="","",-'Q1 (ii) Bank B'!F181)</f>
        <v>-57600.046868066398</v>
      </c>
      <c r="L182" s="29">
        <f t="shared" si="15"/>
        <v>0.30944570672503996</v>
      </c>
      <c r="R182" t="str">
        <f t="shared" si="16"/>
        <v/>
      </c>
      <c r="S182" s="19" t="str">
        <f>IF(R182="","",-'Q1 (iii) (b)'!F181)</f>
        <v/>
      </c>
      <c r="T182" s="29"/>
    </row>
    <row r="183" spans="3:20" x14ac:dyDescent="0.25">
      <c r="C183">
        <f t="shared" si="12"/>
        <v>176</v>
      </c>
      <c r="D183" s="12">
        <f>IF(C183="","",-'Q1 (i) Bank A'!F182)</f>
        <v>-43998.944635578089</v>
      </c>
      <c r="E183" s="27">
        <f t="shared" si="13"/>
        <v>0.38837589845706466</v>
      </c>
      <c r="J183">
        <f t="shared" si="14"/>
        <v>176</v>
      </c>
      <c r="K183" s="19">
        <f>IF(J183="","",-'Q1 (ii) Bank B'!F182)</f>
        <v>-57600.046868066398</v>
      </c>
      <c r="L183" s="29">
        <f t="shared" si="15"/>
        <v>0.30736667998843203</v>
      </c>
      <c r="R183" t="str">
        <f t="shared" si="16"/>
        <v/>
      </c>
      <c r="S183" s="19" t="str">
        <f>IF(R183="","",-'Q1 (iii) (b)'!F182)</f>
        <v/>
      </c>
      <c r="T183" s="29"/>
    </row>
    <row r="184" spans="3:20" x14ac:dyDescent="0.25">
      <c r="C184">
        <f t="shared" si="12"/>
        <v>177</v>
      </c>
      <c r="D184" s="12">
        <f>IF(C184="","",-'Q1 (i) Bank A'!F183)</f>
        <v>-43998.944635578089</v>
      </c>
      <c r="E184" s="27">
        <f t="shared" si="13"/>
        <v>0.38628259569955564</v>
      </c>
      <c r="J184">
        <f t="shared" si="14"/>
        <v>177</v>
      </c>
      <c r="K184" s="19">
        <f>IF(J184="","",-'Q1 (ii) Bank B'!F183)</f>
        <v>-57600.046868066398</v>
      </c>
      <c r="L184" s="29">
        <f t="shared" si="15"/>
        <v>0.30530162129881133</v>
      </c>
      <c r="R184" t="str">
        <f t="shared" si="16"/>
        <v/>
      </c>
      <c r="S184" s="19" t="str">
        <f>IF(R184="","",-'Q1 (iii) (b)'!F183)</f>
        <v/>
      </c>
      <c r="T184" s="29"/>
    </row>
    <row r="185" spans="3:20" x14ac:dyDescent="0.25">
      <c r="C185">
        <f t="shared" si="12"/>
        <v>178</v>
      </c>
      <c r="D185" s="12">
        <f>IF(C185="","",-'Q1 (i) Bank A'!F184)</f>
        <v>-43998.944635578089</v>
      </c>
      <c r="E185" s="27">
        <f t="shared" si="13"/>
        <v>0.38420057561033782</v>
      </c>
      <c r="J185">
        <f t="shared" si="14"/>
        <v>178</v>
      </c>
      <c r="K185" s="19">
        <f>IF(J185="","",-'Q1 (ii) Bank B'!F184)</f>
        <v>-57600.046868066398</v>
      </c>
      <c r="L185" s="29">
        <f t="shared" si="15"/>
        <v>0.30325043681114294</v>
      </c>
      <c r="R185" t="str">
        <f t="shared" si="16"/>
        <v/>
      </c>
      <c r="S185" s="19" t="str">
        <f>IF(R185="","",-'Q1 (iii) (b)'!F184)</f>
        <v/>
      </c>
      <c r="T185" s="29"/>
    </row>
    <row r="186" spans="3:20" x14ac:dyDescent="0.25">
      <c r="C186">
        <f t="shared" si="12"/>
        <v>179</v>
      </c>
      <c r="D186" s="12">
        <f>IF(C186="","",-'Q1 (i) Bank A'!F185)</f>
        <v>-43998.944635578089</v>
      </c>
      <c r="E186" s="27">
        <f t="shared" si="13"/>
        <v>0.38212977737708809</v>
      </c>
      <c r="J186">
        <f t="shared" si="14"/>
        <v>179</v>
      </c>
      <c r="K186" s="19">
        <f>IF(J186="","",-'Q1 (ii) Bank B'!F185)</f>
        <v>-57600.046868066398</v>
      </c>
      <c r="L186" s="29">
        <f t="shared" si="15"/>
        <v>0.30121303331089466</v>
      </c>
      <c r="R186" t="str">
        <f t="shared" si="16"/>
        <v/>
      </c>
      <c r="S186" s="19" t="str">
        <f>IF(R186="","",-'Q1 (iii) (b)'!F185)</f>
        <v/>
      </c>
      <c r="T186" s="29"/>
    </row>
    <row r="187" spans="3:20" x14ac:dyDescent="0.25">
      <c r="C187">
        <f t="shared" si="12"/>
        <v>180</v>
      </c>
      <c r="D187" s="12">
        <f>IF(C187="","",-'Q1 (i) Bank A'!F186)</f>
        <v>-43998.944635578089</v>
      </c>
      <c r="E187" s="27">
        <f t="shared" si="13"/>
        <v>0.38007014051525484</v>
      </c>
      <c r="J187">
        <f t="shared" si="14"/>
        <v>180</v>
      </c>
      <c r="K187" s="19">
        <f>IF(J187="","",-'Q1 (ii) Bank B'!F186)</f>
        <v>-57600.046868066398</v>
      </c>
      <c r="L187" s="29">
        <f t="shared" si="15"/>
        <v>0.29918931820980083</v>
      </c>
      <c r="R187" t="str">
        <f t="shared" si="16"/>
        <v/>
      </c>
      <c r="S187" s="19" t="str">
        <f>IF(R187="","",-'Q1 (iii) (b)'!F186)</f>
        <v/>
      </c>
      <c r="T187" s="29"/>
    </row>
    <row r="188" spans="3:20" x14ac:dyDescent="0.25">
      <c r="C188">
        <f t="shared" si="12"/>
        <v>181</v>
      </c>
      <c r="D188" s="12">
        <f>IF(C188="","",-'Q1 (i) Bank A'!F187)</f>
        <v>-43998.944635578089</v>
      </c>
      <c r="E188" s="27">
        <f t="shared" si="13"/>
        <v>0.37802160486629161</v>
      </c>
      <c r="J188">
        <f t="shared" si="14"/>
        <v>181</v>
      </c>
      <c r="K188" s="19">
        <f>IF(J188="","",-'Q1 (ii) Bank B'!F187)</f>
        <v>-57600.046868066398</v>
      </c>
      <c r="L188" s="29">
        <f t="shared" si="15"/>
        <v>0.29717919954165467</v>
      </c>
      <c r="R188" t="str">
        <f t="shared" si="16"/>
        <v/>
      </c>
      <c r="S188" s="19" t="str">
        <f>IF(R188="","",-'Q1 (iii) (b)'!F187)</f>
        <v/>
      </c>
      <c r="T188" s="29"/>
    </row>
    <row r="189" spans="3:20" x14ac:dyDescent="0.25">
      <c r="C189">
        <f t="shared" si="12"/>
        <v>182</v>
      </c>
      <c r="D189" s="12">
        <f>IF(C189="","",-'Q1 (i) Bank A'!F188)</f>
        <v>-43998.944635578089</v>
      </c>
      <c r="E189" s="27">
        <f t="shared" si="13"/>
        <v>0.37598411059589965</v>
      </c>
      <c r="J189" t="str">
        <f t="shared" si="14"/>
        <v/>
      </c>
      <c r="K189" s="19" t="str">
        <f>IF(J189="","",-'Q1 (ii) Bank B'!F188)</f>
        <v/>
      </c>
      <c r="L189" s="29"/>
      <c r="R189" t="str">
        <f t="shared" si="16"/>
        <v/>
      </c>
      <c r="S189" s="19" t="str">
        <f>IF(R189="","",-'Q1 (iii) (b)'!F188)</f>
        <v/>
      </c>
      <c r="T189" s="29"/>
    </row>
    <row r="190" spans="3:20" x14ac:dyDescent="0.25">
      <c r="C190">
        <f t="shared" si="12"/>
        <v>183</v>
      </c>
      <c r="D190" s="12">
        <f>IF(C190="","",-'Q1 (i) Bank A'!F189)</f>
        <v>-43998.944635578089</v>
      </c>
      <c r="E190" s="27">
        <f t="shared" si="13"/>
        <v>0.37395759819228047</v>
      </c>
      <c r="J190" t="str">
        <f t="shared" si="14"/>
        <v/>
      </c>
      <c r="K190" s="19" t="str">
        <f>IF(J190="","",-'Q1 (ii) Bank B'!F189)</f>
        <v/>
      </c>
      <c r="L190" s="29"/>
      <c r="R190" t="str">
        <f t="shared" si="16"/>
        <v/>
      </c>
      <c r="S190" s="19" t="str">
        <f>IF(R190="","",-'Q1 (iii) (b)'!F189)</f>
        <v/>
      </c>
      <c r="T190" s="29"/>
    </row>
    <row r="191" spans="3:20" x14ac:dyDescent="0.25">
      <c r="C191">
        <f t="shared" si="12"/>
        <v>184</v>
      </c>
      <c r="D191" s="12">
        <f>IF(C191="","",-'Q1 (i) Bank A'!F190)</f>
        <v>-43998.944635578089</v>
      </c>
      <c r="E191" s="27">
        <f t="shared" si="13"/>
        <v>0.37194200846439757</v>
      </c>
      <c r="J191" t="str">
        <f t="shared" si="14"/>
        <v/>
      </c>
      <c r="K191" s="19" t="str">
        <f>IF(J191="","",-'Q1 (ii) Bank B'!F190)</f>
        <v/>
      </c>
      <c r="L191" s="29"/>
      <c r="R191" t="str">
        <f t="shared" si="16"/>
        <v/>
      </c>
      <c r="S191" s="19" t="str">
        <f>IF(R191="","",-'Q1 (iii) (b)'!F190)</f>
        <v/>
      </c>
      <c r="T191" s="29"/>
    </row>
    <row r="192" spans="3:20" x14ac:dyDescent="0.25">
      <c r="C192">
        <f t="shared" si="12"/>
        <v>185</v>
      </c>
      <c r="D192" s="12">
        <f>IF(C192="","",-'Q1 (i) Bank A'!F191)</f>
        <v>-43998.944635578089</v>
      </c>
      <c r="E192" s="27">
        <f t="shared" si="13"/>
        <v>0.36993728254024744</v>
      </c>
      <c r="J192" t="str">
        <f t="shared" si="14"/>
        <v/>
      </c>
      <c r="K192" s="19" t="str">
        <f>IF(J192="","",-'Q1 (ii) Bank B'!F191)</f>
        <v/>
      </c>
      <c r="L192" s="29"/>
      <c r="R192" t="str">
        <f t="shared" si="16"/>
        <v/>
      </c>
      <c r="S192" s="19" t="str">
        <f>IF(R192="","",-'Q1 (iii) (b)'!F191)</f>
        <v/>
      </c>
      <c r="T192" s="29"/>
    </row>
    <row r="193" spans="3:20" x14ac:dyDescent="0.25">
      <c r="C193">
        <f t="shared" si="12"/>
        <v>186</v>
      </c>
      <c r="D193" s="12">
        <f>IF(C193="","",-'Q1 (i) Bank A'!F192)</f>
        <v>-43998.944635578089</v>
      </c>
      <c r="E193" s="27">
        <f t="shared" si="13"/>
        <v>0.36794336186514015</v>
      </c>
      <c r="J193" t="str">
        <f t="shared" si="14"/>
        <v/>
      </c>
      <c r="K193" s="19" t="str">
        <f>IF(J193="","",-'Q1 (ii) Bank B'!F192)</f>
        <v/>
      </c>
      <c r="L193" s="29"/>
      <c r="R193" t="str">
        <f t="shared" si="16"/>
        <v/>
      </c>
      <c r="S193" s="19" t="str">
        <f>IF(R193="","",-'Q1 (iii) (b)'!F192)</f>
        <v/>
      </c>
      <c r="T193" s="29"/>
    </row>
    <row r="194" spans="3:20" x14ac:dyDescent="0.25">
      <c r="C194">
        <f t="shared" si="12"/>
        <v>187</v>
      </c>
      <c r="D194" s="12">
        <f>IF(C194="","",-'Q1 (i) Bank A'!F193)</f>
        <v>-43998.944635578089</v>
      </c>
      <c r="E194" s="27">
        <f t="shared" si="13"/>
        <v>0.36596018819998904</v>
      </c>
      <c r="J194" t="str">
        <f t="shared" si="14"/>
        <v/>
      </c>
      <c r="K194" s="19" t="str">
        <f>IF(J194="","",-'Q1 (ii) Bank B'!F193)</f>
        <v/>
      </c>
      <c r="L194" s="29"/>
      <c r="R194" t="str">
        <f t="shared" si="16"/>
        <v/>
      </c>
      <c r="S194" s="19" t="str">
        <f>IF(R194="","",-'Q1 (iii) (b)'!F193)</f>
        <v/>
      </c>
      <c r="T194" s="29"/>
    </row>
    <row r="195" spans="3:20" x14ac:dyDescent="0.25">
      <c r="C195">
        <f t="shared" si="12"/>
        <v>188</v>
      </c>
      <c r="D195" s="12">
        <f>IF(C195="","",-'Q1 (i) Bank A'!F194)</f>
        <v>-43998.944635578089</v>
      </c>
      <c r="E195" s="27">
        <f t="shared" si="13"/>
        <v>0.36398770361960964</v>
      </c>
      <c r="J195" t="str">
        <f t="shared" si="14"/>
        <v/>
      </c>
      <c r="K195" s="19" t="str">
        <f>IF(J195="","",-'Q1 (ii) Bank B'!F194)</f>
        <v/>
      </c>
      <c r="L195" s="29"/>
      <c r="R195" t="str">
        <f t="shared" si="16"/>
        <v/>
      </c>
      <c r="S195" s="19" t="str">
        <f>IF(R195="","",-'Q1 (iii) (b)'!F194)</f>
        <v/>
      </c>
      <c r="T195" s="29"/>
    </row>
    <row r="196" spans="3:20" x14ac:dyDescent="0.25">
      <c r="C196">
        <f t="shared" si="12"/>
        <v>189</v>
      </c>
      <c r="D196" s="12">
        <f>IF(C196="","",-'Q1 (i) Bank A'!F195)</f>
        <v>-43998.944635578089</v>
      </c>
      <c r="E196" s="27">
        <f t="shared" si="13"/>
        <v>0.36202585051102765</v>
      </c>
      <c r="J196" t="str">
        <f t="shared" si="14"/>
        <v/>
      </c>
      <c r="K196" s="19" t="str">
        <f>IF(J196="","",-'Q1 (ii) Bank B'!F195)</f>
        <v/>
      </c>
      <c r="L196" s="29"/>
      <c r="R196" t="str">
        <f t="shared" si="16"/>
        <v/>
      </c>
      <c r="S196" s="19" t="str">
        <f>IF(R196="","",-'Q1 (iii) (b)'!F195)</f>
        <v/>
      </c>
      <c r="T196" s="29"/>
    </row>
    <row r="197" spans="3:20" x14ac:dyDescent="0.25">
      <c r="C197">
        <f t="shared" si="12"/>
        <v>190</v>
      </c>
      <c r="D197" s="12">
        <f>IF(C197="","",-'Q1 (i) Bank A'!F196)</f>
        <v>-43998.944635578089</v>
      </c>
      <c r="E197" s="27">
        <f t="shared" si="13"/>
        <v>0.3600745715717964</v>
      </c>
      <c r="J197" t="str">
        <f t="shared" si="14"/>
        <v/>
      </c>
      <c r="K197" s="19" t="str">
        <f>IF(J197="","",-'Q1 (ii) Bank B'!F196)</f>
        <v/>
      </c>
      <c r="L197" s="29"/>
      <c r="R197" t="str">
        <f t="shared" si="16"/>
        <v/>
      </c>
      <c r="S197" s="19" t="str">
        <f>IF(R197="","",-'Q1 (iii) (b)'!F196)</f>
        <v/>
      </c>
      <c r="T197" s="29"/>
    </row>
    <row r="198" spans="3:20" x14ac:dyDescent="0.25">
      <c r="C198">
        <f t="shared" si="12"/>
        <v>191</v>
      </c>
      <c r="D198" s="12">
        <f>IF(C198="","",-'Q1 (i) Bank A'!F197)</f>
        <v>-43998.944635578089</v>
      </c>
      <c r="E198" s="27">
        <f t="shared" si="13"/>
        <v>0.35813380980832293</v>
      </c>
      <c r="J198" t="str">
        <f t="shared" si="14"/>
        <v/>
      </c>
      <c r="K198" s="19" t="str">
        <f>IF(J198="","",-'Q1 (ii) Bank B'!F197)</f>
        <v/>
      </c>
      <c r="L198" s="29"/>
      <c r="R198" t="str">
        <f t="shared" si="16"/>
        <v/>
      </c>
      <c r="S198" s="19" t="str">
        <f>IF(R198="","",-'Q1 (iii) (b)'!F197)</f>
        <v/>
      </c>
      <c r="T198" s="29"/>
    </row>
    <row r="199" spans="3:20" x14ac:dyDescent="0.25">
      <c r="C199">
        <f t="shared" si="12"/>
        <v>192</v>
      </c>
      <c r="D199" s="12">
        <f>IF(C199="","",-'Q1 (i) Bank A'!F198)</f>
        <v>-43998.944635578089</v>
      </c>
      <c r="E199" s="27">
        <f t="shared" si="13"/>
        <v>0.35620350853420341</v>
      </c>
      <c r="J199" t="str">
        <f t="shared" si="14"/>
        <v/>
      </c>
      <c r="K199" s="19" t="str">
        <f>IF(J199="","",-'Q1 (ii) Bank B'!F198)</f>
        <v/>
      </c>
      <c r="L199" s="29"/>
      <c r="R199" t="str">
        <f t="shared" si="16"/>
        <v/>
      </c>
      <c r="S199" s="19" t="str">
        <f>IF(R199="","",-'Q1 (iii) (b)'!F198)</f>
        <v/>
      </c>
      <c r="T199" s="29"/>
    </row>
    <row r="200" spans="3:20" x14ac:dyDescent="0.25">
      <c r="C200">
        <f t="shared" si="12"/>
        <v>193</v>
      </c>
      <c r="D200" s="12">
        <f>IF(C200="","",-'Q1 (i) Bank A'!F199)</f>
        <v>-43998.944635578089</v>
      </c>
      <c r="E200" s="27">
        <f t="shared" si="13"/>
        <v>0.35428361136856745</v>
      </c>
      <c r="J200" t="str">
        <f t="shared" si="14"/>
        <v/>
      </c>
      <c r="K200" s="19" t="str">
        <f>IF(J200="","",-'Q1 (ii) Bank B'!F199)</f>
        <v/>
      </c>
      <c r="L200" s="29"/>
      <c r="R200" t="str">
        <f t="shared" si="16"/>
        <v/>
      </c>
      <c r="S200" s="19" t="str">
        <f>IF(R200="","",-'Q1 (iii) (b)'!F199)</f>
        <v/>
      </c>
      <c r="T200" s="29"/>
    </row>
    <row r="201" spans="3:20" x14ac:dyDescent="0.25">
      <c r="C201">
        <f t="shared" si="12"/>
        <v>194</v>
      </c>
      <c r="D201" s="12">
        <f>IF(C201="","",-'Q1 (i) Bank A'!F200)</f>
        <v>-43998.944635578089</v>
      </c>
      <c r="E201" s="27">
        <f t="shared" si="13"/>
        <v>0.35237406223443118</v>
      </c>
      <c r="J201" t="str">
        <f t="shared" si="14"/>
        <v/>
      </c>
      <c r="K201" s="19" t="str">
        <f>IF(J201="","",-'Q1 (ii) Bank B'!F200)</f>
        <v/>
      </c>
      <c r="L201" s="29"/>
      <c r="R201" t="str">
        <f t="shared" si="16"/>
        <v/>
      </c>
      <c r="S201" s="19" t="str">
        <f>IF(R201="","",-'Q1 (iii) (b)'!F200)</f>
        <v/>
      </c>
      <c r="T201" s="29"/>
    </row>
    <row r="202" spans="3:20" x14ac:dyDescent="0.25">
      <c r="C202">
        <f t="shared" ref="C202:C265" si="18">IF(C201&lt;=$D$3,C201+1,"")</f>
        <v>195</v>
      </c>
      <c r="D202" s="12">
        <f>IF(C202="","",-'Q1 (i) Bank A'!F201)</f>
        <v>-43998.944635578089</v>
      </c>
      <c r="E202" s="27">
        <f t="shared" ref="E202:E248" si="19">E201/(1+$D$5)</f>
        <v>0.35047480535705949</v>
      </c>
      <c r="J202" t="str">
        <f t="shared" ref="J202:J265" si="20">IF(J201&lt;=$K$3,J201+1,"")</f>
        <v/>
      </c>
      <c r="K202" s="19" t="str">
        <f>IF(J202="","",-'Q1 (ii) Bank B'!F201)</f>
        <v/>
      </c>
      <c r="L202" s="29"/>
      <c r="R202" t="str">
        <f t="shared" ref="R202:R265" si="21">IF(R201&lt;=$S$3,R201+1,"")</f>
        <v/>
      </c>
      <c r="S202" s="19" t="str">
        <f>IF(R202="","",-'Q1 (iii) (b)'!F201)</f>
        <v/>
      </c>
      <c r="T202" s="29"/>
    </row>
    <row r="203" spans="3:20" x14ac:dyDescent="0.25">
      <c r="C203">
        <f t="shared" si="18"/>
        <v>196</v>
      </c>
      <c r="D203" s="12">
        <f>IF(C203="","",-'Q1 (i) Bank A'!F202)</f>
        <v>-43998.944635578089</v>
      </c>
      <c r="E203" s="27">
        <f t="shared" si="19"/>
        <v>0.3485857852623368</v>
      </c>
      <c r="J203" t="str">
        <f t="shared" si="20"/>
        <v/>
      </c>
      <c r="K203" s="19" t="str">
        <f>IF(J203="","",-'Q1 (ii) Bank B'!F202)</f>
        <v/>
      </c>
      <c r="L203" s="29"/>
      <c r="R203" t="str">
        <f t="shared" si="21"/>
        <v/>
      </c>
      <c r="S203" s="19" t="str">
        <f>IF(R203="","",-'Q1 (iii) (b)'!F202)</f>
        <v/>
      </c>
      <c r="T203" s="29"/>
    </row>
    <row r="204" spans="3:20" x14ac:dyDescent="0.25">
      <c r="C204">
        <f t="shared" si="18"/>
        <v>197</v>
      </c>
      <c r="D204" s="12">
        <f>IF(C204="","",-'Q1 (i) Bank A'!F203)</f>
        <v>-43998.944635578089</v>
      </c>
      <c r="E204" s="27">
        <f t="shared" si="19"/>
        <v>0.34670694677514685</v>
      </c>
      <c r="J204" t="str">
        <f t="shared" si="20"/>
        <v/>
      </c>
      <c r="K204" s="19" t="str">
        <f>IF(J204="","",-'Q1 (ii) Bank B'!F203)</f>
        <v/>
      </c>
      <c r="L204" s="29"/>
      <c r="R204" t="str">
        <f t="shared" si="21"/>
        <v/>
      </c>
      <c r="S204" s="19" t="str">
        <f>IF(R204="","",-'Q1 (iii) (b)'!F203)</f>
        <v/>
      </c>
      <c r="T204" s="29"/>
    </row>
    <row r="205" spans="3:20" x14ac:dyDescent="0.25">
      <c r="C205">
        <f t="shared" si="18"/>
        <v>198</v>
      </c>
      <c r="D205" s="12">
        <f>IF(C205="","",-'Q1 (i) Bank A'!F204)</f>
        <v>-43998.944635578089</v>
      </c>
      <c r="E205" s="27">
        <f t="shared" si="19"/>
        <v>0.34483823501776112</v>
      </c>
      <c r="J205" t="str">
        <f t="shared" si="20"/>
        <v/>
      </c>
      <c r="K205" s="19" t="str">
        <f>IF(J205="","",-'Q1 (ii) Bank B'!F204)</f>
        <v/>
      </c>
      <c r="L205" s="29"/>
      <c r="R205" t="str">
        <f t="shared" si="21"/>
        <v/>
      </c>
      <c r="S205" s="19" t="str">
        <f>IF(R205="","",-'Q1 (iii) (b)'!F204)</f>
        <v/>
      </c>
      <c r="T205" s="29"/>
    </row>
    <row r="206" spans="3:20" x14ac:dyDescent="0.25">
      <c r="C206">
        <f t="shared" si="18"/>
        <v>199</v>
      </c>
      <c r="D206" s="12">
        <f>IF(C206="","",-'Q1 (i) Bank A'!F205)</f>
        <v>-43998.944635578089</v>
      </c>
      <c r="E206" s="27">
        <f t="shared" si="19"/>
        <v>0.34297959540823592</v>
      </c>
      <c r="J206" t="str">
        <f t="shared" si="20"/>
        <v/>
      </c>
      <c r="K206" s="19" t="str">
        <f>IF(J206="","",-'Q1 (ii) Bank B'!F205)</f>
        <v/>
      </c>
      <c r="L206" s="29"/>
      <c r="R206" t="str">
        <f t="shared" si="21"/>
        <v/>
      </c>
      <c r="S206" s="19" t="str">
        <f>IF(R206="","",-'Q1 (iii) (b)'!F205)</f>
        <v/>
      </c>
      <c r="T206" s="29"/>
    </row>
    <row r="207" spans="3:20" x14ac:dyDescent="0.25">
      <c r="C207">
        <f t="shared" si="18"/>
        <v>200</v>
      </c>
      <c r="D207" s="12">
        <f>IF(C207="","",-'Q1 (i) Bank A'!F206)</f>
        <v>-43998.944635578089</v>
      </c>
      <c r="E207" s="27">
        <f t="shared" si="19"/>
        <v>0.34113097365881817</v>
      </c>
      <c r="J207" t="str">
        <f t="shared" si="20"/>
        <v/>
      </c>
      <c r="K207" s="19" t="str">
        <f>IF(J207="","",-'Q1 (ii) Bank B'!F206)</f>
        <v/>
      </c>
      <c r="L207" s="29"/>
      <c r="R207" t="str">
        <f t="shared" si="21"/>
        <v/>
      </c>
      <c r="S207" s="19" t="str">
        <f>IF(R207="","",-'Q1 (iii) (b)'!F206)</f>
        <v/>
      </c>
      <c r="T207" s="29"/>
    </row>
    <row r="208" spans="3:20" x14ac:dyDescent="0.25">
      <c r="C208">
        <f t="shared" si="18"/>
        <v>201</v>
      </c>
      <c r="D208" s="12">
        <f>IF(C208="","",-'Q1 (i) Bank A'!F207)</f>
        <v>-43998.944635578089</v>
      </c>
      <c r="E208" s="27">
        <f t="shared" si="19"/>
        <v>0.33929231577435964</v>
      </c>
      <c r="J208" t="str">
        <f t="shared" si="20"/>
        <v/>
      </c>
      <c r="K208" s="19" t="str">
        <f>IF(J208="","",-'Q1 (ii) Bank B'!F207)</f>
        <v/>
      </c>
      <c r="L208" s="29"/>
      <c r="R208" t="str">
        <f t="shared" si="21"/>
        <v/>
      </c>
      <c r="S208" s="19" t="str">
        <f>IF(R208="","",-'Q1 (iii) (b)'!F207)</f>
        <v/>
      </c>
      <c r="T208" s="29"/>
    </row>
    <row r="209" spans="3:20" x14ac:dyDescent="0.25">
      <c r="C209">
        <f t="shared" si="18"/>
        <v>202</v>
      </c>
      <c r="D209" s="12">
        <f>IF(C209="","",-'Q1 (i) Bank A'!F208)</f>
        <v>-43998.944635578089</v>
      </c>
      <c r="E209" s="27">
        <f t="shared" si="19"/>
        <v>0.33746356805074001</v>
      </c>
      <c r="J209" t="str">
        <f t="shared" si="20"/>
        <v/>
      </c>
      <c r="K209" s="19" t="str">
        <f>IF(J209="","",-'Q1 (ii) Bank B'!F208)</f>
        <v/>
      </c>
      <c r="L209" s="29"/>
      <c r="R209" t="str">
        <f t="shared" si="21"/>
        <v/>
      </c>
      <c r="S209" s="19" t="str">
        <f>IF(R209="","",-'Q1 (iii) (b)'!F208)</f>
        <v/>
      </c>
      <c r="T209" s="29"/>
    </row>
    <row r="210" spans="3:20" x14ac:dyDescent="0.25">
      <c r="C210">
        <f t="shared" si="18"/>
        <v>203</v>
      </c>
      <c r="D210" s="12">
        <f>IF(C210="","",-'Q1 (i) Bank A'!F209)</f>
        <v>-43998.944635578089</v>
      </c>
      <c r="E210" s="27">
        <f t="shared" si="19"/>
        <v>0.33564467707329809</v>
      </c>
      <c r="J210" t="str">
        <f t="shared" si="20"/>
        <v/>
      </c>
      <c r="K210" s="19" t="str">
        <f>IF(J210="","",-'Q1 (ii) Bank B'!F209)</f>
        <v/>
      </c>
      <c r="L210" s="29"/>
      <c r="R210" t="str">
        <f t="shared" si="21"/>
        <v/>
      </c>
      <c r="S210" s="19" t="str">
        <f>IF(R210="","",-'Q1 (iii) (b)'!F209)</f>
        <v/>
      </c>
      <c r="T210" s="29"/>
    </row>
    <row r="211" spans="3:20" x14ac:dyDescent="0.25">
      <c r="C211">
        <f t="shared" si="18"/>
        <v>204</v>
      </c>
      <c r="D211" s="12">
        <f>IF(C211="","",-'Q1 (i) Bank A'!F210)</f>
        <v>-43998.944635578089</v>
      </c>
      <c r="E211" s="27">
        <f t="shared" si="19"/>
        <v>0.33383558971527183</v>
      </c>
      <c r="J211" t="str">
        <f t="shared" si="20"/>
        <v/>
      </c>
      <c r="K211" s="19" t="str">
        <f>IF(J211="","",-'Q1 (ii) Bank B'!F210)</f>
        <v/>
      </c>
      <c r="L211" s="29"/>
      <c r="R211" t="str">
        <f t="shared" si="21"/>
        <v/>
      </c>
      <c r="S211" s="19" t="str">
        <f>IF(R211="","",-'Q1 (iii) (b)'!F210)</f>
        <v/>
      </c>
      <c r="T211" s="29"/>
    </row>
    <row r="212" spans="3:20" x14ac:dyDescent="0.25">
      <c r="C212">
        <f t="shared" si="18"/>
        <v>205</v>
      </c>
      <c r="D212" s="12">
        <f>IF(C212="","",-'Q1 (i) Bank A'!F211)</f>
        <v>-43998.944635578089</v>
      </c>
      <c r="E212" s="27">
        <f t="shared" si="19"/>
        <v>0.33203625313624646</v>
      </c>
      <c r="J212" t="str">
        <f t="shared" si="20"/>
        <v/>
      </c>
      <c r="K212" s="19" t="str">
        <f>IF(J212="","",-'Q1 (ii) Bank B'!F211)</f>
        <v/>
      </c>
      <c r="L212" s="29"/>
      <c r="R212" t="str">
        <f t="shared" si="21"/>
        <v/>
      </c>
      <c r="S212" s="19" t="str">
        <f>IF(R212="","",-'Q1 (iii) (b)'!F211)</f>
        <v/>
      </c>
      <c r="T212" s="29"/>
    </row>
    <row r="213" spans="3:20" x14ac:dyDescent="0.25">
      <c r="C213">
        <f t="shared" si="18"/>
        <v>206</v>
      </c>
      <c r="D213" s="12">
        <f>IF(C213="","",-'Q1 (i) Bank A'!F212)</f>
        <v>-43998.944635578089</v>
      </c>
      <c r="E213" s="27">
        <f t="shared" si="19"/>
        <v>0.33024661478061118</v>
      </c>
      <c r="J213" t="str">
        <f t="shared" si="20"/>
        <v/>
      </c>
      <c r="K213" s="19" t="str">
        <f>IF(J213="","",-'Q1 (ii) Bank B'!F212)</f>
        <v/>
      </c>
      <c r="L213" s="29"/>
      <c r="R213" t="str">
        <f t="shared" si="21"/>
        <v/>
      </c>
      <c r="S213" s="19" t="str">
        <f>IF(R213="","",-'Q1 (iii) (b)'!F212)</f>
        <v/>
      </c>
      <c r="T213" s="29"/>
    </row>
    <row r="214" spans="3:20" x14ac:dyDescent="0.25">
      <c r="C214">
        <f t="shared" si="18"/>
        <v>207</v>
      </c>
      <c r="D214" s="12">
        <f>IF(C214="","",-'Q1 (i) Bank A'!F213)</f>
        <v>-43998.944635578089</v>
      </c>
      <c r="E214" s="27">
        <f t="shared" si="19"/>
        <v>0.32846662237602403</v>
      </c>
      <c r="J214" t="str">
        <f t="shared" si="20"/>
        <v/>
      </c>
      <c r="K214" s="19" t="str">
        <f>IF(J214="","",-'Q1 (ii) Bank B'!F213)</f>
        <v/>
      </c>
      <c r="L214" s="29"/>
      <c r="R214" t="str">
        <f t="shared" si="21"/>
        <v/>
      </c>
      <c r="S214" s="19" t="str">
        <f>IF(R214="","",-'Q1 (iii) (b)'!F213)</f>
        <v/>
      </c>
      <c r="T214" s="29"/>
    </row>
    <row r="215" spans="3:20" x14ac:dyDescent="0.25">
      <c r="C215">
        <f t="shared" si="18"/>
        <v>208</v>
      </c>
      <c r="D215" s="12">
        <f>IF(C215="","",-'Q1 (i) Bank A'!F214)</f>
        <v>-43998.944635578089</v>
      </c>
      <c r="E215" s="27">
        <f t="shared" si="19"/>
        <v>0.32669622393188519</v>
      </c>
      <c r="J215" t="str">
        <f t="shared" si="20"/>
        <v/>
      </c>
      <c r="K215" s="19" t="str">
        <f>IF(J215="","",-'Q1 (ii) Bank B'!F214)</f>
        <v/>
      </c>
      <c r="L215" s="29"/>
      <c r="R215" t="str">
        <f t="shared" si="21"/>
        <v/>
      </c>
      <c r="S215" s="19" t="str">
        <f>IF(R215="","",-'Q1 (iii) (b)'!F214)</f>
        <v/>
      </c>
      <c r="T215" s="29"/>
    </row>
    <row r="216" spans="3:20" x14ac:dyDescent="0.25">
      <c r="C216">
        <f t="shared" si="18"/>
        <v>209</v>
      </c>
      <c r="D216" s="12">
        <f>IF(C216="","",-'Q1 (i) Bank A'!F215)</f>
        <v>-43998.944635578089</v>
      </c>
      <c r="E216" s="27">
        <f t="shared" si="19"/>
        <v>0.32493536773781834</v>
      </c>
      <c r="J216" t="str">
        <f t="shared" si="20"/>
        <v/>
      </c>
      <c r="K216" s="19" t="str">
        <f>IF(J216="","",-'Q1 (ii) Bank B'!F215)</f>
        <v/>
      </c>
      <c r="L216" s="29"/>
      <c r="R216" t="str">
        <f t="shared" si="21"/>
        <v/>
      </c>
      <c r="S216" s="19" t="str">
        <f>IF(R216="","",-'Q1 (iii) (b)'!F215)</f>
        <v/>
      </c>
      <c r="T216" s="29"/>
    </row>
    <row r="217" spans="3:20" x14ac:dyDescent="0.25">
      <c r="C217">
        <f t="shared" si="18"/>
        <v>210</v>
      </c>
      <c r="D217" s="12">
        <f>IF(C217="","",-'Q1 (i) Bank A'!F216)</f>
        <v>-43998.944635578089</v>
      </c>
      <c r="E217" s="27">
        <f t="shared" si="19"/>
        <v>0.32318400236216027</v>
      </c>
      <c r="J217" t="str">
        <f t="shared" si="20"/>
        <v/>
      </c>
      <c r="K217" s="19" t="str">
        <f>IF(J217="","",-'Q1 (ii) Bank B'!F216)</f>
        <v/>
      </c>
      <c r="L217" s="29"/>
      <c r="R217" t="str">
        <f t="shared" si="21"/>
        <v/>
      </c>
      <c r="S217" s="19" t="str">
        <f>IF(R217="","",-'Q1 (iii) (b)'!F216)</f>
        <v/>
      </c>
      <c r="T217" s="29"/>
    </row>
    <row r="218" spans="3:20" x14ac:dyDescent="0.25">
      <c r="C218">
        <f t="shared" si="18"/>
        <v>211</v>
      </c>
      <c r="D218" s="12">
        <f>IF(C218="","",-'Q1 (i) Bank A'!F217)</f>
        <v>-43998.944635578089</v>
      </c>
      <c r="E218" s="27">
        <f t="shared" si="19"/>
        <v>0.32144207665045882</v>
      </c>
      <c r="J218" t="str">
        <f t="shared" si="20"/>
        <v/>
      </c>
      <c r="K218" s="19" t="str">
        <f>IF(J218="","",-'Q1 (ii) Bank B'!F217)</f>
        <v/>
      </c>
      <c r="L218" s="29"/>
      <c r="R218" t="str">
        <f t="shared" si="21"/>
        <v/>
      </c>
      <c r="S218" s="19" t="str">
        <f>IF(R218="","",-'Q1 (iii) (b)'!F217)</f>
        <v/>
      </c>
      <c r="T218" s="29"/>
    </row>
    <row r="219" spans="3:20" x14ac:dyDescent="0.25">
      <c r="C219">
        <f t="shared" si="18"/>
        <v>212</v>
      </c>
      <c r="D219" s="12">
        <f>IF(C219="","",-'Q1 (i) Bank A'!F218)</f>
        <v>-43998.944635578089</v>
      </c>
      <c r="E219" s="27">
        <f t="shared" si="19"/>
        <v>0.31970953972397848</v>
      </c>
      <c r="J219" t="str">
        <f t="shared" si="20"/>
        <v/>
      </c>
      <c r="K219" s="19" t="str">
        <f>IF(J219="","",-'Q1 (ii) Bank B'!F218)</f>
        <v/>
      </c>
      <c r="L219" s="29"/>
      <c r="R219" t="str">
        <f t="shared" si="21"/>
        <v/>
      </c>
      <c r="S219" s="19" t="str">
        <f>IF(R219="","",-'Q1 (iii) (b)'!F218)</f>
        <v/>
      </c>
      <c r="T219" s="29"/>
    </row>
    <row r="220" spans="3:20" x14ac:dyDescent="0.25">
      <c r="C220">
        <f t="shared" si="18"/>
        <v>213</v>
      </c>
      <c r="D220" s="12">
        <f>IF(C220="","",-'Q1 (i) Bank A'!F219)</f>
        <v>-43998.944635578089</v>
      </c>
      <c r="E220" s="27">
        <f t="shared" si="19"/>
        <v>0.31798634097821454</v>
      </c>
      <c r="J220" t="str">
        <f t="shared" si="20"/>
        <v/>
      </c>
      <c r="K220" s="19" t="str">
        <f>IF(J220="","",-'Q1 (ii) Bank B'!F219)</f>
        <v/>
      </c>
      <c r="L220" s="29"/>
      <c r="R220" t="str">
        <f t="shared" si="21"/>
        <v/>
      </c>
      <c r="S220" s="19" t="str">
        <f>IF(R220="","",-'Q1 (iii) (b)'!F219)</f>
        <v/>
      </c>
      <c r="T220" s="29"/>
    </row>
    <row r="221" spans="3:20" x14ac:dyDescent="0.25">
      <c r="C221">
        <f t="shared" si="18"/>
        <v>214</v>
      </c>
      <c r="D221" s="12">
        <f>IF(C221="","",-'Q1 (i) Bank A'!F220)</f>
        <v>-43998.944635578089</v>
      </c>
      <c r="E221" s="27">
        <f t="shared" si="19"/>
        <v>0.31627243008141492</v>
      </c>
      <c r="J221" t="str">
        <f t="shared" si="20"/>
        <v/>
      </c>
      <c r="K221" s="19" t="str">
        <f>IF(J221="","",-'Q1 (ii) Bank B'!F220)</f>
        <v/>
      </c>
      <c r="L221" s="29"/>
      <c r="R221" t="str">
        <f t="shared" si="21"/>
        <v/>
      </c>
      <c r="S221" s="19" t="str">
        <f>IF(R221="","",-'Q1 (iii) (b)'!F220)</f>
        <v/>
      </c>
      <c r="T221" s="29"/>
    </row>
    <row r="222" spans="3:20" x14ac:dyDescent="0.25">
      <c r="C222">
        <f t="shared" si="18"/>
        <v>215</v>
      </c>
      <c r="D222" s="12">
        <f>IF(C222="","",-'Q1 (i) Bank A'!F221)</f>
        <v>-43998.944635578089</v>
      </c>
      <c r="E222" s="27">
        <f t="shared" si="19"/>
        <v>0.31456775697311001</v>
      </c>
      <c r="J222" t="str">
        <f t="shared" si="20"/>
        <v/>
      </c>
      <c r="K222" s="19" t="str">
        <f>IF(J222="","",-'Q1 (ii) Bank B'!F221)</f>
        <v/>
      </c>
      <c r="L222" s="29"/>
      <c r="R222" t="str">
        <f t="shared" si="21"/>
        <v/>
      </c>
      <c r="S222" s="19" t="str">
        <f>IF(R222="","",-'Q1 (iii) (b)'!F221)</f>
        <v/>
      </c>
      <c r="T222" s="29"/>
    </row>
    <row r="223" spans="3:20" x14ac:dyDescent="0.25">
      <c r="C223">
        <f t="shared" si="18"/>
        <v>216</v>
      </c>
      <c r="D223" s="12">
        <f>IF(C223="","",-'Q1 (i) Bank A'!F222)</f>
        <v>-43998.944635578089</v>
      </c>
      <c r="E223" s="27">
        <f t="shared" si="19"/>
        <v>0.3128722718626506</v>
      </c>
      <c r="J223" t="str">
        <f t="shared" si="20"/>
        <v/>
      </c>
      <c r="K223" s="19" t="str">
        <f>IF(J223="","",-'Q1 (ii) Bank B'!F222)</f>
        <v/>
      </c>
      <c r="L223" s="29"/>
      <c r="R223" t="str">
        <f t="shared" si="21"/>
        <v/>
      </c>
      <c r="S223" s="19" t="str">
        <f>IF(R223="","",-'Q1 (iii) (b)'!F222)</f>
        <v/>
      </c>
      <c r="T223" s="29"/>
    </row>
    <row r="224" spans="3:20" x14ac:dyDescent="0.25">
      <c r="C224">
        <f t="shared" si="18"/>
        <v>217</v>
      </c>
      <c r="D224" s="12">
        <f>IF(C224="","",-'Q1 (i) Bank A'!F223)</f>
        <v>-43998.944635578089</v>
      </c>
      <c r="E224" s="27">
        <f t="shared" si="19"/>
        <v>0.31118592522775351</v>
      </c>
      <c r="J224" t="str">
        <f t="shared" si="20"/>
        <v/>
      </c>
      <c r="K224" s="19" t="str">
        <f>IF(J224="","",-'Q1 (ii) Bank B'!F223)</f>
        <v/>
      </c>
      <c r="L224" s="29"/>
      <c r="R224" t="str">
        <f t="shared" si="21"/>
        <v/>
      </c>
      <c r="S224" s="19" t="str">
        <f>IF(R224="","",-'Q1 (iii) (b)'!F223)</f>
        <v/>
      </c>
      <c r="T224" s="29"/>
    </row>
    <row r="225" spans="3:20" x14ac:dyDescent="0.25">
      <c r="C225">
        <f t="shared" si="18"/>
        <v>218</v>
      </c>
      <c r="D225" s="12">
        <f>IF(C225="","",-'Q1 (i) Bank A'!F224)</f>
        <v>-43998.944635578089</v>
      </c>
      <c r="E225" s="27">
        <f t="shared" si="19"/>
        <v>0.30950866781305514</v>
      </c>
      <c r="J225" t="str">
        <f t="shared" si="20"/>
        <v/>
      </c>
      <c r="K225" s="19" t="str">
        <f>IF(J225="","",-'Q1 (ii) Bank B'!F224)</f>
        <v/>
      </c>
      <c r="L225" s="29"/>
      <c r="R225" t="str">
        <f t="shared" si="21"/>
        <v/>
      </c>
      <c r="S225" s="19" t="str">
        <f>IF(R225="","",-'Q1 (iii) (b)'!F224)</f>
        <v/>
      </c>
      <c r="T225" s="29"/>
    </row>
    <row r="226" spans="3:20" x14ac:dyDescent="0.25">
      <c r="C226">
        <f t="shared" si="18"/>
        <v>219</v>
      </c>
      <c r="D226" s="12">
        <f>IF(C226="","",-'Q1 (i) Bank A'!F225)</f>
        <v>-43998.944635578089</v>
      </c>
      <c r="E226" s="27">
        <f t="shared" si="19"/>
        <v>0.30784045062867277</v>
      </c>
      <c r="J226" t="str">
        <f t="shared" si="20"/>
        <v/>
      </c>
      <c r="K226" s="19" t="str">
        <f>IF(J226="","",-'Q1 (ii) Bank B'!F225)</f>
        <v/>
      </c>
      <c r="L226" s="29"/>
      <c r="R226" t="str">
        <f t="shared" si="21"/>
        <v/>
      </c>
      <c r="S226" s="19" t="str">
        <f>IF(R226="","",-'Q1 (iii) (b)'!F225)</f>
        <v/>
      </c>
      <c r="T226" s="29"/>
    </row>
    <row r="227" spans="3:20" x14ac:dyDescent="0.25">
      <c r="C227">
        <f t="shared" si="18"/>
        <v>220</v>
      </c>
      <c r="D227" s="12">
        <f>IF(C227="","",-'Q1 (i) Bank A'!F226)</f>
        <v>-43998.944635578089</v>
      </c>
      <c r="E227" s="27">
        <f t="shared" si="19"/>
        <v>0.3061812249487737</v>
      </c>
      <c r="J227" t="str">
        <f t="shared" si="20"/>
        <v/>
      </c>
      <c r="K227" s="19" t="str">
        <f>IF(J227="","",-'Q1 (ii) Bank B'!F226)</f>
        <v/>
      </c>
      <c r="L227" s="29"/>
      <c r="R227" t="str">
        <f t="shared" si="21"/>
        <v/>
      </c>
      <c r="S227" s="19" t="str">
        <f>IF(R227="","",-'Q1 (iii) (b)'!F226)</f>
        <v/>
      </c>
      <c r="T227" s="29"/>
    </row>
    <row r="228" spans="3:20" x14ac:dyDescent="0.25">
      <c r="C228">
        <f t="shared" si="18"/>
        <v>221</v>
      </c>
      <c r="D228" s="12">
        <f>IF(C228="","",-'Q1 (i) Bank A'!F227)</f>
        <v>-43998.944635578089</v>
      </c>
      <c r="E228" s="27">
        <f t="shared" si="19"/>
        <v>0.3045309423101521</v>
      </c>
      <c r="J228" t="str">
        <f t="shared" si="20"/>
        <v/>
      </c>
      <c r="K228" s="19" t="str">
        <f>IF(J228="","",-'Q1 (ii) Bank B'!F227)</f>
        <v/>
      </c>
      <c r="L228" s="29"/>
      <c r="R228" t="str">
        <f t="shared" si="21"/>
        <v/>
      </c>
      <c r="S228" s="19" t="str">
        <f>IF(R228="","",-'Q1 (iii) (b)'!F227)</f>
        <v/>
      </c>
      <c r="T228" s="29"/>
    </row>
    <row r="229" spans="3:20" x14ac:dyDescent="0.25">
      <c r="C229">
        <f t="shared" si="18"/>
        <v>222</v>
      </c>
      <c r="D229" s="12">
        <f>IF(C229="","",-'Q1 (i) Bank A'!F228)</f>
        <v>-43998.944635578089</v>
      </c>
      <c r="E229" s="27">
        <f t="shared" si="19"/>
        <v>0.30288955451081329</v>
      </c>
      <c r="J229" t="str">
        <f t="shared" si="20"/>
        <v/>
      </c>
      <c r="K229" s="19" t="str">
        <f>IF(J229="","",-'Q1 (ii) Bank B'!F228)</f>
        <v/>
      </c>
      <c r="L229" s="29"/>
      <c r="R229" t="str">
        <f t="shared" si="21"/>
        <v/>
      </c>
      <c r="S229" s="19" t="str">
        <f>IF(R229="","",-'Q1 (iii) (b)'!F228)</f>
        <v/>
      </c>
      <c r="T229" s="29"/>
    </row>
    <row r="230" spans="3:20" x14ac:dyDescent="0.25">
      <c r="C230">
        <f t="shared" si="18"/>
        <v>223</v>
      </c>
      <c r="D230" s="12">
        <f>IF(C230="","",-'Q1 (i) Bank A'!F229)</f>
        <v>-43998.944635578089</v>
      </c>
      <c r="E230" s="27">
        <f t="shared" si="19"/>
        <v>0.30125701360856605</v>
      </c>
      <c r="J230" t="str">
        <f t="shared" si="20"/>
        <v/>
      </c>
      <c r="K230" s="19" t="str">
        <f>IF(J230="","",-'Q1 (ii) Bank B'!F229)</f>
        <v/>
      </c>
      <c r="L230" s="29"/>
      <c r="R230" t="str">
        <f t="shared" si="21"/>
        <v/>
      </c>
      <c r="S230" s="19" t="str">
        <f>IF(R230="","",-'Q1 (iii) (b)'!F229)</f>
        <v/>
      </c>
      <c r="T230" s="29"/>
    </row>
    <row r="231" spans="3:20" x14ac:dyDescent="0.25">
      <c r="C231">
        <f t="shared" si="18"/>
        <v>224</v>
      </c>
      <c r="D231" s="12">
        <f>IF(C231="","",-'Q1 (i) Bank A'!F230)</f>
        <v>-43998.944635578089</v>
      </c>
      <c r="E231" s="27">
        <f t="shared" si="19"/>
        <v>0.29963327191962225</v>
      </c>
      <c r="J231" t="str">
        <f t="shared" si="20"/>
        <v/>
      </c>
      <c r="K231" s="19" t="str">
        <f>IF(J231="","",-'Q1 (ii) Bank B'!F230)</f>
        <v/>
      </c>
      <c r="L231" s="29"/>
      <c r="R231" t="str">
        <f t="shared" si="21"/>
        <v/>
      </c>
      <c r="S231" s="19" t="str">
        <f>IF(R231="","",-'Q1 (iii) (b)'!F230)</f>
        <v/>
      </c>
      <c r="T231" s="29"/>
    </row>
    <row r="232" spans="3:20" x14ac:dyDescent="0.25">
      <c r="C232">
        <f t="shared" si="18"/>
        <v>225</v>
      </c>
      <c r="D232" s="12">
        <f>IF(C232="","",-'Q1 (i) Bank A'!F231)</f>
        <v>-43998.944635578089</v>
      </c>
      <c r="E232" s="27">
        <f t="shared" si="19"/>
        <v>0.29801828201720393</v>
      </c>
      <c r="J232" t="str">
        <f t="shared" si="20"/>
        <v/>
      </c>
      <c r="K232" s="19" t="str">
        <f>IF(J232="","",-'Q1 (ii) Bank B'!F231)</f>
        <v/>
      </c>
      <c r="L232" s="29"/>
      <c r="R232" t="str">
        <f t="shared" si="21"/>
        <v/>
      </c>
      <c r="S232" s="19" t="str">
        <f>IF(R232="","",-'Q1 (iii) (b)'!F231)</f>
        <v/>
      </c>
      <c r="T232" s="29"/>
    </row>
    <row r="233" spans="3:20" x14ac:dyDescent="0.25">
      <c r="C233">
        <f t="shared" si="18"/>
        <v>226</v>
      </c>
      <c r="D233" s="12">
        <f>IF(C233="","",-'Q1 (i) Bank A'!F232)</f>
        <v>-43998.944635578089</v>
      </c>
      <c r="E233" s="27">
        <f t="shared" si="19"/>
        <v>0.29641199673015828</v>
      </c>
      <c r="J233" t="str">
        <f t="shared" si="20"/>
        <v/>
      </c>
      <c r="K233" s="19" t="str">
        <f>IF(J233="","",-'Q1 (ii) Bank B'!F232)</f>
        <v/>
      </c>
      <c r="L233" s="29"/>
      <c r="R233" t="str">
        <f t="shared" si="21"/>
        <v/>
      </c>
      <c r="S233" s="19" t="str">
        <f>IF(R233="","",-'Q1 (iii) (b)'!F232)</f>
        <v/>
      </c>
      <c r="T233" s="29"/>
    </row>
    <row r="234" spans="3:20" x14ac:dyDescent="0.25">
      <c r="C234">
        <f t="shared" si="18"/>
        <v>227</v>
      </c>
      <c r="D234" s="12">
        <f>IF(C234="","",-'Q1 (i) Bank A'!F233)</f>
        <v>-43998.944635578089</v>
      </c>
      <c r="E234" s="27">
        <f t="shared" si="19"/>
        <v>0.29481436914157971</v>
      </c>
      <c r="J234" t="str">
        <f t="shared" si="20"/>
        <v/>
      </c>
      <c r="K234" s="19" t="str">
        <f>IF(J234="","",-'Q1 (ii) Bank B'!F233)</f>
        <v/>
      </c>
      <c r="L234" s="29"/>
      <c r="R234" t="str">
        <f t="shared" si="21"/>
        <v/>
      </c>
      <c r="S234" s="19" t="str">
        <f>IF(R234="","",-'Q1 (iii) (b)'!F233)</f>
        <v/>
      </c>
      <c r="T234" s="29"/>
    </row>
    <row r="235" spans="3:20" x14ac:dyDescent="0.25">
      <c r="C235">
        <f t="shared" si="18"/>
        <v>228</v>
      </c>
      <c r="D235" s="12">
        <f>IF(C235="","",-'Q1 (i) Bank A'!F234)</f>
        <v>-43998.944635578089</v>
      </c>
      <c r="E235" s="27">
        <f t="shared" si="19"/>
        <v>0.29322535258743948</v>
      </c>
      <c r="J235" t="str">
        <f t="shared" si="20"/>
        <v/>
      </c>
      <c r="K235" s="19" t="str">
        <f>IF(J235="","",-'Q1 (ii) Bank B'!F234)</f>
        <v/>
      </c>
      <c r="L235" s="29"/>
      <c r="R235" t="str">
        <f t="shared" si="21"/>
        <v/>
      </c>
      <c r="S235" s="19" t="str">
        <f>IF(R235="","",-'Q1 (iii) (b)'!F234)</f>
        <v/>
      </c>
      <c r="T235" s="29"/>
    </row>
    <row r="236" spans="3:20" x14ac:dyDescent="0.25">
      <c r="C236">
        <f t="shared" si="18"/>
        <v>229</v>
      </c>
      <c r="D236" s="12">
        <f>IF(C236="","",-'Q1 (i) Bank A'!F235)</f>
        <v>-43998.944635578089</v>
      </c>
      <c r="E236" s="27">
        <f t="shared" si="19"/>
        <v>0.29164490065522281</v>
      </c>
      <c r="J236" t="str">
        <f t="shared" si="20"/>
        <v/>
      </c>
      <c r="K236" s="19" t="str">
        <f>IF(J236="","",-'Q1 (ii) Bank B'!F235)</f>
        <v/>
      </c>
      <c r="L236" s="29"/>
      <c r="R236" t="str">
        <f t="shared" si="21"/>
        <v/>
      </c>
      <c r="S236" s="19" t="str">
        <f>IF(R236="","",-'Q1 (iii) (b)'!F235)</f>
        <v/>
      </c>
      <c r="T236" s="29"/>
    </row>
    <row r="237" spans="3:20" x14ac:dyDescent="0.25">
      <c r="C237">
        <f t="shared" si="18"/>
        <v>230</v>
      </c>
      <c r="D237" s="12">
        <f>IF(C237="","",-'Q1 (i) Bank A'!F236)</f>
        <v>-43998.944635578089</v>
      </c>
      <c r="E237" s="27">
        <f t="shared" si="19"/>
        <v>0.29007296718257319</v>
      </c>
      <c r="J237" t="str">
        <f t="shared" si="20"/>
        <v/>
      </c>
      <c r="K237" s="19" t="str">
        <f>IF(J237="","",-'Q1 (ii) Bank B'!F236)</f>
        <v/>
      </c>
      <c r="L237" s="29"/>
      <c r="R237" t="str">
        <f t="shared" si="21"/>
        <v/>
      </c>
      <c r="S237" s="19" t="str">
        <f>IF(R237="","",-'Q1 (iii) (b)'!F236)</f>
        <v/>
      </c>
      <c r="T237" s="29"/>
    </row>
    <row r="238" spans="3:20" x14ac:dyDescent="0.25">
      <c r="C238">
        <f t="shared" si="18"/>
        <v>231</v>
      </c>
      <c r="D238" s="12">
        <f>IF(C238="","",-'Q1 (i) Bank A'!F237)</f>
        <v>-43998.944635578089</v>
      </c>
      <c r="E238" s="27">
        <f t="shared" si="19"/>
        <v>0.28850950625594407</v>
      </c>
      <c r="J238" t="str">
        <f t="shared" si="20"/>
        <v/>
      </c>
      <c r="K238" s="19" t="str">
        <f>IF(J238="","",-'Q1 (ii) Bank B'!F237)</f>
        <v/>
      </c>
      <c r="L238" s="29"/>
      <c r="R238" t="str">
        <f t="shared" si="21"/>
        <v/>
      </c>
      <c r="S238" s="19" t="str">
        <f>IF(R238="","",-'Q1 (iii) (b)'!F237)</f>
        <v/>
      </c>
      <c r="T238" s="29"/>
    </row>
    <row r="239" spans="3:20" x14ac:dyDescent="0.25">
      <c r="C239">
        <f t="shared" si="18"/>
        <v>232</v>
      </c>
      <c r="D239" s="12">
        <f>IF(C239="","",-'Q1 (i) Bank A'!F238)</f>
        <v>-43998.944635578089</v>
      </c>
      <c r="E239" s="27">
        <f t="shared" si="19"/>
        <v>0.28695447220925774</v>
      </c>
      <c r="J239" t="str">
        <f t="shared" si="20"/>
        <v/>
      </c>
      <c r="K239" s="19" t="str">
        <f>IF(J239="","",-'Q1 (ii) Bank B'!F238)</f>
        <v/>
      </c>
      <c r="L239" s="29"/>
      <c r="R239" t="str">
        <f t="shared" si="21"/>
        <v/>
      </c>
      <c r="S239" s="19" t="str">
        <f>IF(R239="","",-'Q1 (iii) (b)'!F238)</f>
        <v/>
      </c>
      <c r="T239" s="29"/>
    </row>
    <row r="240" spans="3:20" x14ac:dyDescent="0.25">
      <c r="C240">
        <f t="shared" si="18"/>
        <v>233</v>
      </c>
      <c r="D240" s="12">
        <f>IF(C240="","",-'Q1 (i) Bank A'!F239)</f>
        <v>-43998.944635578089</v>
      </c>
      <c r="E240" s="27">
        <f t="shared" si="19"/>
        <v>0.28540781962257156</v>
      </c>
      <c r="J240" t="str">
        <f t="shared" si="20"/>
        <v/>
      </c>
      <c r="K240" s="19" t="str">
        <f>IF(J240="","",-'Q1 (ii) Bank B'!F239)</f>
        <v/>
      </c>
      <c r="L240" s="29"/>
      <c r="R240" t="str">
        <f t="shared" si="21"/>
        <v/>
      </c>
      <c r="S240" s="19" t="str">
        <f>IF(R240="","",-'Q1 (iii) (b)'!F239)</f>
        <v/>
      </c>
      <c r="T240" s="29"/>
    </row>
    <row r="241" spans="3:20" x14ac:dyDescent="0.25">
      <c r="C241">
        <f t="shared" si="18"/>
        <v>234</v>
      </c>
      <c r="D241" s="12">
        <f>IF(C241="","",-'Q1 (i) Bank A'!F240)</f>
        <v>-43998.944635578089</v>
      </c>
      <c r="E241" s="27">
        <f t="shared" si="19"/>
        <v>0.28386950332075134</v>
      </c>
      <c r="J241" t="str">
        <f t="shared" si="20"/>
        <v/>
      </c>
      <c r="K241" s="19" t="str">
        <f>IF(J241="","",-'Q1 (ii) Bank B'!F240)</f>
        <v/>
      </c>
      <c r="L241" s="29"/>
      <c r="R241" t="str">
        <f t="shared" si="21"/>
        <v/>
      </c>
      <c r="S241" s="19" t="str">
        <f>IF(R241="","",-'Q1 (iii) (b)'!F240)</f>
        <v/>
      </c>
      <c r="T241" s="29"/>
    </row>
    <row r="242" spans="3:20" x14ac:dyDescent="0.25">
      <c r="C242">
        <f t="shared" si="18"/>
        <v>235</v>
      </c>
      <c r="D242" s="12">
        <f>IF(C242="","",-'Q1 (i) Bank A'!F241)</f>
        <v>-43998.944635578089</v>
      </c>
      <c r="E242" s="27">
        <f t="shared" si="19"/>
        <v>0.28233947837215184</v>
      </c>
      <c r="J242" t="str">
        <f t="shared" si="20"/>
        <v/>
      </c>
      <c r="K242" s="19" t="str">
        <f>IF(J242="","",-'Q1 (ii) Bank B'!F241)</f>
        <v/>
      </c>
      <c r="L242" s="29"/>
      <c r="R242" t="str">
        <f t="shared" si="21"/>
        <v/>
      </c>
      <c r="S242" s="19" t="str">
        <f>IF(R242="","",-'Q1 (iii) (b)'!F241)</f>
        <v/>
      </c>
      <c r="T242" s="29"/>
    </row>
    <row r="243" spans="3:20" x14ac:dyDescent="0.25">
      <c r="C243">
        <f t="shared" si="18"/>
        <v>236</v>
      </c>
      <c r="D243" s="12">
        <f>IF(C243="","",-'Q1 (i) Bank A'!F242)</f>
        <v>-43998.944635578089</v>
      </c>
      <c r="E243" s="27">
        <f t="shared" si="19"/>
        <v>0.28081770008730439</v>
      </c>
      <c r="J243" t="str">
        <f t="shared" si="20"/>
        <v/>
      </c>
      <c r="K243" s="19" t="str">
        <f>IF(J243="","",-'Q1 (ii) Bank B'!F242)</f>
        <v/>
      </c>
      <c r="L243" s="29"/>
      <c r="R243" t="str">
        <f t="shared" si="21"/>
        <v/>
      </c>
      <c r="S243" s="19" t="str">
        <f>IF(R243="","",-'Q1 (iii) (b)'!F242)</f>
        <v/>
      </c>
      <c r="T243" s="29"/>
    </row>
    <row r="244" spans="3:20" x14ac:dyDescent="0.25">
      <c r="C244">
        <f t="shared" si="18"/>
        <v>237</v>
      </c>
      <c r="D244" s="12">
        <f>IF(C244="","",-'Q1 (i) Bank A'!F243)</f>
        <v>-43998.944635578089</v>
      </c>
      <c r="E244" s="27">
        <f t="shared" si="19"/>
        <v>0.27930412401761145</v>
      </c>
      <c r="J244" t="str">
        <f t="shared" si="20"/>
        <v/>
      </c>
      <c r="K244" s="19" t="str">
        <f>IF(J244="","",-'Q1 (ii) Bank B'!F243)</f>
        <v/>
      </c>
      <c r="L244" s="29"/>
      <c r="R244" t="str">
        <f t="shared" si="21"/>
        <v/>
      </c>
      <c r="S244" s="19" t="str">
        <f>IF(R244="","",-'Q1 (iii) (b)'!F243)</f>
        <v/>
      </c>
      <c r="T244" s="29"/>
    </row>
    <row r="245" spans="3:20" x14ac:dyDescent="0.25">
      <c r="C245">
        <f t="shared" si="18"/>
        <v>238</v>
      </c>
      <c r="D245" s="12">
        <f>IF(C245="","",-'Q1 (i) Bank A'!F244)</f>
        <v>-43998.944635578089</v>
      </c>
      <c r="E245" s="27">
        <f t="shared" si="19"/>
        <v>0.2777987059540486</v>
      </c>
      <c r="J245" t="str">
        <f t="shared" si="20"/>
        <v/>
      </c>
      <c r="K245" s="19" t="str">
        <f>IF(J245="","",-'Q1 (ii) Bank B'!F244)</f>
        <v/>
      </c>
      <c r="L245" s="29"/>
      <c r="R245" t="str">
        <f t="shared" si="21"/>
        <v/>
      </c>
      <c r="S245" s="19" t="str">
        <f>IF(R245="","",-'Q1 (iii) (b)'!F244)</f>
        <v/>
      </c>
      <c r="T245" s="29"/>
    </row>
    <row r="246" spans="3:20" x14ac:dyDescent="0.25">
      <c r="C246">
        <f t="shared" si="18"/>
        <v>239</v>
      </c>
      <c r="D246" s="12">
        <f>IF(C246="","",-'Q1 (i) Bank A'!F245)</f>
        <v>-43998.944635578089</v>
      </c>
      <c r="E246" s="27">
        <f t="shared" si="19"/>
        <v>0.27630140192587305</v>
      </c>
      <c r="J246" t="str">
        <f t="shared" si="20"/>
        <v/>
      </c>
      <c r="K246" s="19" t="str">
        <f>IF(J246="","",-'Q1 (ii) Bank B'!F245)</f>
        <v/>
      </c>
      <c r="L246" s="29"/>
      <c r="R246" t="str">
        <f t="shared" si="21"/>
        <v/>
      </c>
      <c r="S246" s="19" t="str">
        <f>IF(R246="","",-'Q1 (iii) (b)'!F245)</f>
        <v/>
      </c>
      <c r="T246" s="29"/>
    </row>
    <row r="247" spans="3:20" x14ac:dyDescent="0.25">
      <c r="C247">
        <f t="shared" si="18"/>
        <v>240</v>
      </c>
      <c r="D247" s="12">
        <f>IF(C247="","",-'Q1 (i) Bank A'!F246)</f>
        <v>-43998.944635578089</v>
      </c>
      <c r="E247" s="27">
        <f t="shared" si="19"/>
        <v>0.27481216819933946</v>
      </c>
      <c r="J247" t="str">
        <f t="shared" si="20"/>
        <v/>
      </c>
      <c r="K247" s="19" t="str">
        <f>IF(J247="","",-'Q1 (ii) Bank B'!F246)</f>
        <v/>
      </c>
      <c r="L247" s="29"/>
      <c r="R247" t="str">
        <f t="shared" si="21"/>
        <v/>
      </c>
      <c r="S247" s="19" t="str">
        <f>IF(R247="","",-'Q1 (iii) (b)'!F246)</f>
        <v/>
      </c>
      <c r="T247" s="29"/>
    </row>
    <row r="248" spans="3:20" x14ac:dyDescent="0.25">
      <c r="C248">
        <f t="shared" si="18"/>
        <v>241</v>
      </c>
      <c r="D248" s="12">
        <f>IF(C248="","",-'Q1 (i) Bank A'!F247)</f>
        <v>-43998.944635578089</v>
      </c>
      <c r="E248" s="27">
        <f t="shared" si="19"/>
        <v>0.27333096127642248</v>
      </c>
      <c r="J248" t="str">
        <f t="shared" si="20"/>
        <v/>
      </c>
      <c r="K248" s="19" t="str">
        <f>IF(J248="","",-'Q1 (ii) Bank B'!F247)</f>
        <v/>
      </c>
      <c r="L248" s="29"/>
      <c r="R248" t="str">
        <f t="shared" si="21"/>
        <v/>
      </c>
      <c r="S248" s="19" t="str">
        <f>IF(R248="","",-'Q1 (iii) (b)'!F247)</f>
        <v/>
      </c>
      <c r="T248" s="29"/>
    </row>
    <row r="249" spans="3:20" x14ac:dyDescent="0.25">
      <c r="C249" t="str">
        <f t="shared" si="18"/>
        <v/>
      </c>
      <c r="D249" s="12" t="str">
        <f>IF(C249="","",-'Q1 (i) Bank A'!F248)</f>
        <v/>
      </c>
      <c r="E249" s="27"/>
      <c r="J249" t="str">
        <f t="shared" si="20"/>
        <v/>
      </c>
      <c r="K249" s="19" t="str">
        <f>IF(J249="","",-'Q1 (ii) Bank B'!F248)</f>
        <v/>
      </c>
      <c r="L249" s="29"/>
      <c r="R249" t="str">
        <f t="shared" si="21"/>
        <v/>
      </c>
      <c r="S249" s="19" t="str">
        <f>IF(R249="","",-'Q1 (iii) (b)'!F248)</f>
        <v/>
      </c>
      <c r="T249" s="29"/>
    </row>
    <row r="250" spans="3:20" x14ac:dyDescent="0.25">
      <c r="C250" t="str">
        <f t="shared" si="18"/>
        <v/>
      </c>
      <c r="D250" s="12" t="str">
        <f>IF(C250="","",-'Q1 (i) Bank A'!F249)</f>
        <v/>
      </c>
      <c r="E250" s="27"/>
      <c r="J250" t="str">
        <f t="shared" si="20"/>
        <v/>
      </c>
      <c r="K250" s="19" t="str">
        <f>IF(J250="","",-'Q1 (ii) Bank B'!F249)</f>
        <v/>
      </c>
      <c r="L250" s="29"/>
      <c r="R250" t="str">
        <f t="shared" si="21"/>
        <v/>
      </c>
      <c r="S250" s="19" t="str">
        <f>IF(R250="","",-'Q1 (iii) (b)'!F249)</f>
        <v/>
      </c>
      <c r="T250" s="29"/>
    </row>
    <row r="251" spans="3:20" x14ac:dyDescent="0.25">
      <c r="C251" t="str">
        <f t="shared" si="18"/>
        <v/>
      </c>
      <c r="D251" s="12" t="str">
        <f>IF(C251="","",-'Q1 (i) Bank A'!F250)</f>
        <v/>
      </c>
      <c r="E251" s="27"/>
      <c r="J251" t="str">
        <f t="shared" si="20"/>
        <v/>
      </c>
      <c r="K251" s="19" t="str">
        <f>IF(J251="","",-'Q1 (ii) Bank B'!F250)</f>
        <v/>
      </c>
      <c r="L251" s="29"/>
      <c r="R251" t="str">
        <f t="shared" si="21"/>
        <v/>
      </c>
      <c r="S251" s="19" t="str">
        <f>IF(R251="","",-'Q1 (iii) (b)'!F250)</f>
        <v/>
      </c>
      <c r="T251" s="29"/>
    </row>
    <row r="252" spans="3:20" x14ac:dyDescent="0.25">
      <c r="C252" t="str">
        <f t="shared" si="18"/>
        <v/>
      </c>
      <c r="D252" s="12" t="str">
        <f>IF(C252="","",-'Q1 (i) Bank A'!F251)</f>
        <v/>
      </c>
      <c r="E252" s="27"/>
      <c r="J252" t="str">
        <f t="shared" si="20"/>
        <v/>
      </c>
      <c r="K252" s="19" t="str">
        <f>IF(J252="","",-'Q1 (ii) Bank B'!F251)</f>
        <v/>
      </c>
      <c r="L252" s="29"/>
      <c r="R252" t="str">
        <f t="shared" si="21"/>
        <v/>
      </c>
      <c r="S252" s="19" t="str">
        <f>IF(R252="","",-'Q1 (iii) (b)'!F251)</f>
        <v/>
      </c>
      <c r="T252" s="29"/>
    </row>
    <row r="253" spans="3:20" x14ac:dyDescent="0.25">
      <c r="C253" t="str">
        <f t="shared" si="18"/>
        <v/>
      </c>
      <c r="D253" s="12" t="str">
        <f>IF(C253="","",-'Q1 (i) Bank A'!F252)</f>
        <v/>
      </c>
      <c r="E253" s="27"/>
      <c r="J253" t="str">
        <f t="shared" si="20"/>
        <v/>
      </c>
      <c r="K253" s="19" t="str">
        <f>IF(J253="","",-'Q1 (ii) Bank B'!F252)</f>
        <v/>
      </c>
      <c r="L253" s="29"/>
      <c r="R253" t="str">
        <f t="shared" si="21"/>
        <v/>
      </c>
      <c r="S253" s="19" t="str">
        <f>IF(R253="","",-'Q1 (iii) (b)'!F252)</f>
        <v/>
      </c>
      <c r="T253" s="29"/>
    </row>
    <row r="254" spans="3:20" x14ac:dyDescent="0.25">
      <c r="C254" t="str">
        <f t="shared" si="18"/>
        <v/>
      </c>
      <c r="D254" s="12" t="str">
        <f>IF(C254="","",-'Q1 (i) Bank A'!F253)</f>
        <v/>
      </c>
      <c r="E254" s="27"/>
      <c r="J254" t="str">
        <f t="shared" si="20"/>
        <v/>
      </c>
      <c r="K254" s="19" t="str">
        <f>IF(J254="","",-'Q1 (ii) Bank B'!F253)</f>
        <v/>
      </c>
      <c r="L254" s="29"/>
      <c r="R254" t="str">
        <f t="shared" si="21"/>
        <v/>
      </c>
      <c r="S254" s="19" t="str">
        <f>IF(R254="","",-'Q1 (iii) (b)'!F253)</f>
        <v/>
      </c>
      <c r="T254" s="29"/>
    </row>
    <row r="255" spans="3:20" x14ac:dyDescent="0.25">
      <c r="C255" t="str">
        <f t="shared" si="18"/>
        <v/>
      </c>
      <c r="D255" s="12" t="str">
        <f>IF(C255="","",-'Q1 (i) Bank A'!F254)</f>
        <v/>
      </c>
      <c r="E255" s="27"/>
      <c r="J255" t="str">
        <f t="shared" si="20"/>
        <v/>
      </c>
      <c r="K255" s="19" t="str">
        <f>IF(J255="","",-'Q1 (ii) Bank B'!F254)</f>
        <v/>
      </c>
      <c r="L255" s="29"/>
      <c r="R255" t="str">
        <f t="shared" si="21"/>
        <v/>
      </c>
      <c r="S255" s="19" t="str">
        <f>IF(R255="","",-'Q1 (iii) (b)'!F254)</f>
        <v/>
      </c>
      <c r="T255" s="29"/>
    </row>
    <row r="256" spans="3:20" x14ac:dyDescent="0.25">
      <c r="C256" t="str">
        <f t="shared" si="18"/>
        <v/>
      </c>
      <c r="D256" s="12" t="str">
        <f>IF(C256="","",-'Q1 (i) Bank A'!F255)</f>
        <v/>
      </c>
      <c r="E256" s="27"/>
      <c r="J256" t="str">
        <f t="shared" si="20"/>
        <v/>
      </c>
      <c r="K256" s="19" t="str">
        <f>IF(J256="","",-'Q1 (ii) Bank B'!F255)</f>
        <v/>
      </c>
      <c r="L256" s="29"/>
      <c r="R256" t="str">
        <f t="shared" si="21"/>
        <v/>
      </c>
      <c r="S256" s="19" t="str">
        <f>IF(R256="","",-'Q1 (iii) (b)'!F255)</f>
        <v/>
      </c>
      <c r="T256" s="29"/>
    </row>
    <row r="257" spans="3:20" x14ac:dyDescent="0.25">
      <c r="C257" t="str">
        <f t="shared" si="18"/>
        <v/>
      </c>
      <c r="D257" s="12" t="str">
        <f>IF(C257="","",-'Q1 (i) Bank A'!F256)</f>
        <v/>
      </c>
      <c r="E257" s="27"/>
      <c r="J257" t="str">
        <f t="shared" si="20"/>
        <v/>
      </c>
      <c r="K257" s="19" t="str">
        <f>IF(J257="","",-'Q1 (ii) Bank B'!F256)</f>
        <v/>
      </c>
      <c r="L257" s="29"/>
      <c r="R257" t="str">
        <f t="shared" si="21"/>
        <v/>
      </c>
      <c r="S257" s="19" t="str">
        <f>IF(R257="","",-'Q1 (iii) (b)'!F256)</f>
        <v/>
      </c>
      <c r="T257" s="29"/>
    </row>
    <row r="258" spans="3:20" x14ac:dyDescent="0.25">
      <c r="C258" t="str">
        <f t="shared" si="18"/>
        <v/>
      </c>
      <c r="D258" s="12" t="str">
        <f>IF(C258="","",-'Q1 (i) Bank A'!F257)</f>
        <v/>
      </c>
      <c r="E258" s="27"/>
      <c r="J258" t="str">
        <f t="shared" si="20"/>
        <v/>
      </c>
      <c r="K258" s="19" t="str">
        <f>IF(J258="","",-'Q1 (ii) Bank B'!F257)</f>
        <v/>
      </c>
      <c r="L258" s="29"/>
      <c r="R258" t="str">
        <f t="shared" si="21"/>
        <v/>
      </c>
      <c r="S258" s="19" t="str">
        <f>IF(R258="","",-'Q1 (iii) (b)'!F257)</f>
        <v/>
      </c>
      <c r="T258" s="29"/>
    </row>
    <row r="259" spans="3:20" x14ac:dyDescent="0.25">
      <c r="C259" t="str">
        <f t="shared" si="18"/>
        <v/>
      </c>
      <c r="D259" s="12" t="str">
        <f>IF(C259="","",-'Q1 (i) Bank A'!F258)</f>
        <v/>
      </c>
      <c r="E259" s="27"/>
      <c r="J259" t="str">
        <f t="shared" si="20"/>
        <v/>
      </c>
      <c r="K259" s="19" t="str">
        <f>IF(J259="","",-'Q1 (ii) Bank B'!F258)</f>
        <v/>
      </c>
      <c r="L259" s="29"/>
      <c r="R259" t="str">
        <f t="shared" si="21"/>
        <v/>
      </c>
      <c r="S259" s="19" t="str">
        <f>IF(R259="","",-'Q1 (iii) (b)'!F258)</f>
        <v/>
      </c>
      <c r="T259" s="29"/>
    </row>
    <row r="260" spans="3:20" x14ac:dyDescent="0.25">
      <c r="C260" t="str">
        <f t="shared" si="18"/>
        <v/>
      </c>
      <c r="D260" s="12" t="str">
        <f>IF(C260="","",-'Q1 (i) Bank A'!F259)</f>
        <v/>
      </c>
      <c r="E260" s="27"/>
      <c r="J260" t="str">
        <f t="shared" si="20"/>
        <v/>
      </c>
      <c r="K260" s="19" t="str">
        <f>IF(J260="","",-'Q1 (ii) Bank B'!F259)</f>
        <v/>
      </c>
      <c r="L260" s="29"/>
      <c r="R260" t="str">
        <f t="shared" si="21"/>
        <v/>
      </c>
      <c r="S260" s="19" t="str">
        <f>IF(R260="","",-'Q1 (iii) (b)'!F259)</f>
        <v/>
      </c>
      <c r="T260" s="29"/>
    </row>
    <row r="261" spans="3:20" x14ac:dyDescent="0.25">
      <c r="C261" t="str">
        <f t="shared" si="18"/>
        <v/>
      </c>
      <c r="D261" s="12" t="str">
        <f>IF(C261="","",-'Q1 (i) Bank A'!F260)</f>
        <v/>
      </c>
      <c r="E261" s="27"/>
      <c r="J261" t="str">
        <f t="shared" si="20"/>
        <v/>
      </c>
      <c r="K261" s="19" t="str">
        <f>IF(J261="","",-'Q1 (ii) Bank B'!F260)</f>
        <v/>
      </c>
      <c r="L261" s="29"/>
      <c r="R261" t="str">
        <f t="shared" si="21"/>
        <v/>
      </c>
      <c r="S261" s="19" t="str">
        <f>IF(R261="","",-'Q1 (iii) (b)'!F260)</f>
        <v/>
      </c>
      <c r="T261" s="29"/>
    </row>
    <row r="262" spans="3:20" x14ac:dyDescent="0.25">
      <c r="C262" t="str">
        <f t="shared" si="18"/>
        <v/>
      </c>
      <c r="D262" s="12" t="str">
        <f>IF(C262="","",-'Q1 (i) Bank A'!F261)</f>
        <v/>
      </c>
      <c r="E262" s="27"/>
      <c r="J262" t="str">
        <f t="shared" si="20"/>
        <v/>
      </c>
      <c r="K262" s="19" t="str">
        <f>IF(J262="","",-'Q1 (ii) Bank B'!F261)</f>
        <v/>
      </c>
      <c r="L262" s="29"/>
      <c r="R262" t="str">
        <f t="shared" si="21"/>
        <v/>
      </c>
      <c r="S262" s="19" t="str">
        <f>IF(R262="","",-'Q1 (iii) (b)'!F261)</f>
        <v/>
      </c>
      <c r="T262" s="29"/>
    </row>
    <row r="263" spans="3:20" x14ac:dyDescent="0.25">
      <c r="C263" t="str">
        <f t="shared" si="18"/>
        <v/>
      </c>
      <c r="D263" s="12" t="str">
        <f>IF(C263="","",-'Q1 (i) Bank A'!F262)</f>
        <v/>
      </c>
      <c r="E263" s="27"/>
      <c r="J263" t="str">
        <f t="shared" si="20"/>
        <v/>
      </c>
      <c r="K263" s="19" t="str">
        <f>IF(J263="","",-'Q1 (ii) Bank B'!F262)</f>
        <v/>
      </c>
      <c r="L263" s="29"/>
      <c r="R263" t="str">
        <f t="shared" si="21"/>
        <v/>
      </c>
      <c r="S263" s="19" t="str">
        <f>IF(R263="","",-'Q1 (iii) (b)'!F262)</f>
        <v/>
      </c>
      <c r="T263" s="29"/>
    </row>
    <row r="264" spans="3:20" x14ac:dyDescent="0.25">
      <c r="C264" t="str">
        <f t="shared" si="18"/>
        <v/>
      </c>
      <c r="D264" s="12" t="str">
        <f>IF(C264="","",-'Q1 (i) Bank A'!F263)</f>
        <v/>
      </c>
      <c r="E264" s="27"/>
      <c r="J264" t="str">
        <f t="shared" si="20"/>
        <v/>
      </c>
      <c r="K264" s="19" t="str">
        <f>IF(J264="","",-'Q1 (ii) Bank B'!F263)</f>
        <v/>
      </c>
      <c r="L264" s="29"/>
      <c r="R264" t="str">
        <f t="shared" si="21"/>
        <v/>
      </c>
      <c r="S264" s="19" t="str">
        <f>IF(R264="","",-'Q1 (iii) (b)'!F263)</f>
        <v/>
      </c>
      <c r="T264" s="29"/>
    </row>
    <row r="265" spans="3:20" x14ac:dyDescent="0.25">
      <c r="C265" t="str">
        <f t="shared" si="18"/>
        <v/>
      </c>
      <c r="D265" s="12" t="str">
        <f>IF(C265="","",-'Q1 (i) Bank A'!F264)</f>
        <v/>
      </c>
      <c r="E265" s="27"/>
      <c r="J265" t="str">
        <f t="shared" si="20"/>
        <v/>
      </c>
      <c r="K265" s="19" t="str">
        <f>IF(J265="","",-'Q1 (ii) Bank B'!F264)</f>
        <v/>
      </c>
      <c r="L265" s="29"/>
      <c r="R265" t="str">
        <f t="shared" si="21"/>
        <v/>
      </c>
      <c r="S265" s="19" t="str">
        <f>IF(R265="","",-'Q1 (iii) (b)'!F264)</f>
        <v/>
      </c>
      <c r="T265" s="29"/>
    </row>
    <row r="266" spans="3:20" x14ac:dyDescent="0.25">
      <c r="C266" t="str">
        <f t="shared" ref="C266:C274" si="22">IF(C265&lt;=$D$3,C265+1,"")</f>
        <v/>
      </c>
      <c r="D266" s="12" t="str">
        <f>IF(C266="","",-'Q1 (i) Bank A'!F265)</f>
        <v/>
      </c>
      <c r="E266" s="27"/>
      <c r="J266" t="str">
        <f t="shared" ref="J266:J274" si="23">IF(J265&lt;=$K$3,J265+1,"")</f>
        <v/>
      </c>
      <c r="K266" s="19" t="str">
        <f>IF(J266="","",-'Q1 (ii) Bank B'!F265)</f>
        <v/>
      </c>
      <c r="L266" s="29"/>
      <c r="R266" t="str">
        <f t="shared" ref="R266:R274" si="24">IF(R265&lt;=$S$3,R265+1,"")</f>
        <v/>
      </c>
      <c r="S266" s="19" t="str">
        <f>IF(R266="","",-'Q1 (iii) (b)'!F265)</f>
        <v/>
      </c>
      <c r="T266" s="29"/>
    </row>
    <row r="267" spans="3:20" x14ac:dyDescent="0.25">
      <c r="C267" t="str">
        <f t="shared" si="22"/>
        <v/>
      </c>
      <c r="D267" s="12" t="str">
        <f>IF(C267="","",-'Q1 (i) Bank A'!F266)</f>
        <v/>
      </c>
      <c r="E267" s="27"/>
      <c r="J267" t="str">
        <f t="shared" si="23"/>
        <v/>
      </c>
      <c r="K267" s="19" t="str">
        <f>IF(J267="","",-'Q1 (ii) Bank B'!F266)</f>
        <v/>
      </c>
      <c r="L267" s="29"/>
      <c r="R267" t="str">
        <f t="shared" si="24"/>
        <v/>
      </c>
      <c r="S267" s="19" t="str">
        <f>IF(R267="","",-'Q1 (iii) (b)'!F266)</f>
        <v/>
      </c>
      <c r="T267" s="29"/>
    </row>
    <row r="268" spans="3:20" x14ac:dyDescent="0.25">
      <c r="C268" t="str">
        <f t="shared" si="22"/>
        <v/>
      </c>
      <c r="D268" s="12" t="str">
        <f>IF(C268="","",-'Q1 (i) Bank A'!F267)</f>
        <v/>
      </c>
      <c r="E268" s="27"/>
      <c r="J268" t="str">
        <f t="shared" si="23"/>
        <v/>
      </c>
      <c r="K268" s="19" t="str">
        <f>IF(J268="","",-'Q1 (ii) Bank B'!F267)</f>
        <v/>
      </c>
      <c r="L268" s="29"/>
      <c r="R268" t="str">
        <f t="shared" si="24"/>
        <v/>
      </c>
      <c r="S268" s="19" t="str">
        <f>IF(R268="","",-'Q1 (iii) (b)'!F267)</f>
        <v/>
      </c>
      <c r="T268" s="29"/>
    </row>
    <row r="269" spans="3:20" x14ac:dyDescent="0.25">
      <c r="C269" t="str">
        <f t="shared" si="22"/>
        <v/>
      </c>
      <c r="D269" s="12" t="str">
        <f>IF(C269="","",-'Q1 (i) Bank A'!F268)</f>
        <v/>
      </c>
      <c r="E269" s="27"/>
      <c r="J269" t="str">
        <f t="shared" si="23"/>
        <v/>
      </c>
      <c r="K269" s="19" t="str">
        <f>IF(J269="","",-'Q1 (ii) Bank B'!F268)</f>
        <v/>
      </c>
      <c r="L269" s="29"/>
      <c r="R269" t="str">
        <f t="shared" si="24"/>
        <v/>
      </c>
      <c r="S269" s="19" t="str">
        <f>IF(R269="","",-'Q1 (iii) (b)'!F268)</f>
        <v/>
      </c>
      <c r="T269" s="29"/>
    </row>
    <row r="270" spans="3:20" x14ac:dyDescent="0.25">
      <c r="C270" t="str">
        <f t="shared" si="22"/>
        <v/>
      </c>
      <c r="D270" s="12" t="str">
        <f>IF(C270="","",-'Q1 (i) Bank A'!F269)</f>
        <v/>
      </c>
      <c r="E270" s="27"/>
      <c r="J270" t="str">
        <f t="shared" si="23"/>
        <v/>
      </c>
      <c r="K270" s="19" t="str">
        <f>IF(J270="","",-'Q1 (ii) Bank B'!F269)</f>
        <v/>
      </c>
      <c r="L270" s="29"/>
      <c r="R270" t="str">
        <f t="shared" si="24"/>
        <v/>
      </c>
      <c r="S270" s="19" t="str">
        <f>IF(R270="","",-'Q1 (iii) (b)'!F269)</f>
        <v/>
      </c>
      <c r="T270" s="29"/>
    </row>
    <row r="271" spans="3:20" x14ac:dyDescent="0.25">
      <c r="C271" t="str">
        <f t="shared" si="22"/>
        <v/>
      </c>
      <c r="D271" s="12" t="str">
        <f>IF(C271="","",-'Q1 (i) Bank A'!F270)</f>
        <v/>
      </c>
      <c r="E271" s="27"/>
      <c r="J271" t="str">
        <f t="shared" si="23"/>
        <v/>
      </c>
      <c r="K271" s="19" t="str">
        <f>IF(J271="","",-'Q1 (ii) Bank B'!F270)</f>
        <v/>
      </c>
      <c r="L271" s="29"/>
      <c r="R271" t="str">
        <f t="shared" si="24"/>
        <v/>
      </c>
      <c r="S271" s="19" t="str">
        <f>IF(R271="","",-'Q1 (iii) (b)'!F270)</f>
        <v/>
      </c>
      <c r="T271" s="29"/>
    </row>
    <row r="272" spans="3:20" x14ac:dyDescent="0.25">
      <c r="C272" t="str">
        <f t="shared" si="22"/>
        <v/>
      </c>
      <c r="D272" s="12" t="str">
        <f>IF(C272="","",-'Q1 (i) Bank A'!F271)</f>
        <v/>
      </c>
      <c r="E272" s="27"/>
      <c r="J272" t="str">
        <f t="shared" si="23"/>
        <v/>
      </c>
      <c r="K272" s="19" t="str">
        <f>IF(J272="","",-'Q1 (ii) Bank B'!F271)</f>
        <v/>
      </c>
      <c r="L272" s="29"/>
      <c r="R272" t="str">
        <f t="shared" si="24"/>
        <v/>
      </c>
      <c r="S272" s="19" t="str">
        <f>IF(R272="","",-'Q1 (iii) (b)'!F271)</f>
        <v/>
      </c>
      <c r="T272" s="29"/>
    </row>
    <row r="273" spans="3:20" x14ac:dyDescent="0.25">
      <c r="C273" t="str">
        <f t="shared" si="22"/>
        <v/>
      </c>
      <c r="D273" s="12" t="str">
        <f>IF(C273="","",-'Q1 (i) Bank A'!F272)</f>
        <v/>
      </c>
      <c r="E273" s="27"/>
      <c r="J273" t="str">
        <f t="shared" si="23"/>
        <v/>
      </c>
      <c r="K273" s="19" t="str">
        <f>IF(J273="","",-'Q1 (ii) Bank B'!F272)</f>
        <v/>
      </c>
      <c r="L273" s="29"/>
      <c r="R273" t="str">
        <f t="shared" si="24"/>
        <v/>
      </c>
      <c r="S273" s="19" t="str">
        <f>IF(R273="","",-'Q1 (iii) (b)'!F272)</f>
        <v/>
      </c>
      <c r="T273" s="29"/>
    </row>
    <row r="274" spans="3:20" x14ac:dyDescent="0.25">
      <c r="C274" t="str">
        <f t="shared" si="22"/>
        <v/>
      </c>
      <c r="D274" s="12" t="str">
        <f>IF(C274="","",-'Q1 (i) Bank A'!F273)</f>
        <v/>
      </c>
      <c r="E274" s="27"/>
      <c r="J274" t="str">
        <f t="shared" si="23"/>
        <v/>
      </c>
      <c r="K274" s="19" t="str">
        <f>IF(J274="","",-'Q1 (ii) Bank B'!F273)</f>
        <v/>
      </c>
      <c r="L274" s="29"/>
      <c r="R274" t="str">
        <f t="shared" si="24"/>
        <v/>
      </c>
      <c r="S274" s="19" t="str">
        <f>IF(R274="","",-'Q1 (iii) (b)'!F273)</f>
        <v/>
      </c>
      <c r="T274" s="29"/>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D8"/>
  <sheetViews>
    <sheetView workbookViewId="0"/>
  </sheetViews>
  <sheetFormatPr defaultRowHeight="15" x14ac:dyDescent="0.25"/>
  <sheetData>
    <row r="3" spans="3:4" x14ac:dyDescent="0.25">
      <c r="C3" t="s">
        <v>31</v>
      </c>
    </row>
    <row r="4" spans="3:4" x14ac:dyDescent="0.25">
      <c r="C4">
        <v>1</v>
      </c>
      <c r="D4" t="s">
        <v>25</v>
      </c>
    </row>
    <row r="5" spans="3:4" x14ac:dyDescent="0.25">
      <c r="C5">
        <v>2</v>
      </c>
      <c r="D5" t="s">
        <v>30</v>
      </c>
    </row>
    <row r="6" spans="3:4" x14ac:dyDescent="0.25">
      <c r="C6">
        <v>3</v>
      </c>
      <c r="D6" t="s">
        <v>29</v>
      </c>
    </row>
    <row r="8" spans="3:4" x14ac:dyDescent="0.25">
      <c r="C8" t="s">
        <v>32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5"/>
  <sheetViews>
    <sheetView workbookViewId="0">
      <selection activeCell="B3" sqref="B3"/>
    </sheetView>
  </sheetViews>
  <sheetFormatPr defaultRowHeight="15" x14ac:dyDescent="0.25"/>
  <cols>
    <col min="2" max="2" width="18.140625" bestFit="1" customWidth="1"/>
    <col min="3" max="3" width="28.85546875" bestFit="1" customWidth="1"/>
  </cols>
  <sheetData>
    <row r="3" spans="1:3" x14ac:dyDescent="0.25">
      <c r="B3" t="s">
        <v>59</v>
      </c>
    </row>
    <row r="5" spans="1:3" x14ac:dyDescent="0.25">
      <c r="A5" t="s">
        <v>58</v>
      </c>
      <c r="B5" t="s">
        <v>57</v>
      </c>
      <c r="C5" t="s">
        <v>56</v>
      </c>
    </row>
    <row r="6" spans="1:3" x14ac:dyDescent="0.25">
      <c r="A6">
        <f>1</f>
        <v>1</v>
      </c>
      <c r="B6" s="32">
        <v>0.06</v>
      </c>
      <c r="C6" s="32">
        <v>6.7000000000000004E-2</v>
      </c>
    </row>
    <row r="7" spans="1:3" x14ac:dyDescent="0.25">
      <c r="A7">
        <f t="shared" ref="A7:A25" si="0">A6+1</f>
        <v>2</v>
      </c>
      <c r="B7" s="32">
        <v>0.06</v>
      </c>
      <c r="C7" s="32">
        <v>6.7000000000000004E-2</v>
      </c>
    </row>
    <row r="8" spans="1:3" x14ac:dyDescent="0.25">
      <c r="A8">
        <f t="shared" si="0"/>
        <v>3</v>
      </c>
      <c r="B8" s="32">
        <v>0.06</v>
      </c>
      <c r="C8" s="32">
        <v>6.7000000000000004E-2</v>
      </c>
    </row>
    <row r="9" spans="1:3" x14ac:dyDescent="0.25">
      <c r="A9">
        <f t="shared" si="0"/>
        <v>4</v>
      </c>
      <c r="B9" s="32">
        <v>0.06</v>
      </c>
      <c r="C9" s="32">
        <v>7.4999999999999997E-2</v>
      </c>
    </row>
    <row r="10" spans="1:3" x14ac:dyDescent="0.25">
      <c r="A10">
        <f t="shared" si="0"/>
        <v>5</v>
      </c>
      <c r="B10" s="32">
        <v>0.06</v>
      </c>
      <c r="C10" s="32">
        <v>7.4999999999999997E-2</v>
      </c>
    </row>
    <row r="11" spans="1:3" x14ac:dyDescent="0.25">
      <c r="A11">
        <f t="shared" si="0"/>
        <v>6</v>
      </c>
      <c r="B11" s="32">
        <v>0.06</v>
      </c>
      <c r="C11" s="32">
        <v>7.4999999999999997E-2</v>
      </c>
    </row>
    <row r="12" spans="1:3" x14ac:dyDescent="0.25">
      <c r="A12">
        <f t="shared" si="0"/>
        <v>7</v>
      </c>
      <c r="B12" s="32">
        <v>0.06</v>
      </c>
      <c r="C12" s="32">
        <v>7.4999999999999997E-2</v>
      </c>
    </row>
    <row r="13" spans="1:3" x14ac:dyDescent="0.25">
      <c r="A13">
        <f t="shared" si="0"/>
        <v>8</v>
      </c>
      <c r="B13" s="32">
        <v>0.06</v>
      </c>
      <c r="C13" s="32">
        <v>7.4999999999999997E-2</v>
      </c>
    </row>
    <row r="14" spans="1:3" x14ac:dyDescent="0.25">
      <c r="A14">
        <f t="shared" si="0"/>
        <v>9</v>
      </c>
      <c r="B14" s="32">
        <v>0.06</v>
      </c>
      <c r="C14" s="32">
        <v>7.4999999999999997E-2</v>
      </c>
    </row>
    <row r="15" spans="1:3" x14ac:dyDescent="0.25">
      <c r="A15">
        <f t="shared" si="0"/>
        <v>10</v>
      </c>
      <c r="B15" s="32">
        <v>0.06</v>
      </c>
      <c r="C15" s="32">
        <v>0.08</v>
      </c>
    </row>
    <row r="16" spans="1:3" x14ac:dyDescent="0.25">
      <c r="A16">
        <f t="shared" si="0"/>
        <v>11</v>
      </c>
      <c r="B16" s="32">
        <v>0.06</v>
      </c>
      <c r="C16" s="32">
        <v>0.08</v>
      </c>
    </row>
    <row r="17" spans="1:3" x14ac:dyDescent="0.25">
      <c r="A17">
        <f t="shared" si="0"/>
        <v>12</v>
      </c>
      <c r="B17" s="32">
        <v>0.06</v>
      </c>
      <c r="C17" s="32">
        <v>0.08</v>
      </c>
    </row>
    <row r="18" spans="1:3" x14ac:dyDescent="0.25">
      <c r="A18">
        <f t="shared" si="0"/>
        <v>13</v>
      </c>
      <c r="B18" s="32">
        <v>0.06</v>
      </c>
      <c r="C18" s="32">
        <v>0.08</v>
      </c>
    </row>
    <row r="19" spans="1:3" x14ac:dyDescent="0.25">
      <c r="A19">
        <f t="shared" si="0"/>
        <v>14</v>
      </c>
      <c r="B19" s="32">
        <v>0.06</v>
      </c>
      <c r="C19" s="32">
        <v>0.08</v>
      </c>
    </row>
    <row r="20" spans="1:3" x14ac:dyDescent="0.25">
      <c r="A20">
        <f t="shared" si="0"/>
        <v>15</v>
      </c>
      <c r="B20" s="32">
        <v>0.06</v>
      </c>
      <c r="C20" s="32">
        <v>0.08</v>
      </c>
    </row>
    <row r="21" spans="1:3" x14ac:dyDescent="0.25">
      <c r="A21">
        <f t="shared" si="0"/>
        <v>16</v>
      </c>
      <c r="B21" s="32">
        <v>0.06</v>
      </c>
      <c r="C21" s="32">
        <v>0.08</v>
      </c>
    </row>
    <row r="22" spans="1:3" x14ac:dyDescent="0.25">
      <c r="A22">
        <f t="shared" si="0"/>
        <v>17</v>
      </c>
      <c r="B22" s="32">
        <v>0.06</v>
      </c>
      <c r="C22" s="32">
        <v>0.08</v>
      </c>
    </row>
    <row r="23" spans="1:3" x14ac:dyDescent="0.25">
      <c r="A23">
        <f t="shared" si="0"/>
        <v>18</v>
      </c>
      <c r="B23" s="32">
        <v>0.06</v>
      </c>
      <c r="C23" s="32">
        <v>0.08</v>
      </c>
    </row>
    <row r="24" spans="1:3" x14ac:dyDescent="0.25">
      <c r="A24">
        <f t="shared" si="0"/>
        <v>19</v>
      </c>
      <c r="B24" s="32">
        <v>0.06</v>
      </c>
      <c r="C24" s="32">
        <v>0.08</v>
      </c>
    </row>
    <row r="25" spans="1:3" x14ac:dyDescent="0.25">
      <c r="A25">
        <f t="shared" si="0"/>
        <v>20</v>
      </c>
      <c r="B25" s="32">
        <v>0.06</v>
      </c>
      <c r="C25" s="32">
        <v>0.08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Q1 Data</vt:lpstr>
      <vt:lpstr>Q1 (i)</vt:lpstr>
      <vt:lpstr>Q1 (i) Bank A</vt:lpstr>
      <vt:lpstr>Q1 (ii) Bank B</vt:lpstr>
      <vt:lpstr>Q1 (iii) (a)</vt:lpstr>
      <vt:lpstr>Q1 (iii) (b)</vt:lpstr>
      <vt:lpstr>Q1 (iv)</vt:lpstr>
      <vt:lpstr>Q1 (v)</vt:lpstr>
      <vt:lpstr>Q2 - Data</vt:lpstr>
      <vt:lpstr>Q2 (i)</vt:lpstr>
      <vt:lpstr>Q2 (ii)</vt:lpstr>
      <vt:lpstr>Q2 (iii)</vt:lpstr>
      <vt:lpstr>Q2 (iv)</vt:lpstr>
      <vt:lpstr>Q2 (v)</vt:lpstr>
      <vt:lpstr>Q2 (vi)</vt:lpstr>
      <vt:lpstr>Q2 (vii)</vt:lpstr>
      <vt:lpstr>Q2 (viii)</vt:lpstr>
    </vt:vector>
  </TitlesOfParts>
  <Company>AvivaIndia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44608</dc:creator>
  <cp:lastModifiedBy>Naresh Raheja</cp:lastModifiedBy>
  <dcterms:created xsi:type="dcterms:W3CDTF">2021-02-15T07:35:14Z</dcterms:created>
  <dcterms:modified xsi:type="dcterms:W3CDTF">2021-06-09T13:34:01Z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c700311-1b20-487f-9129-30717d50ca8e_Enabled">
    <vt:lpwstr>True</vt:lpwstr>
  </property>
  <property fmtid="{D5CDD505-2E9C-101B-9397-08002B2CF9AE}" pid="3" name="MSIP_Label_9c700311-1b20-487f-9129-30717d50ca8e_SiteId">
    <vt:lpwstr>76e3921f-489b-4b7e-9547-9ea297add9b5</vt:lpwstr>
  </property>
  <property fmtid="{D5CDD505-2E9C-101B-9397-08002B2CF9AE}" pid="4" name="MSIP_Label_9c700311-1b20-487f-9129-30717d50ca8e_Owner">
    <vt:lpwstr>Abhishek.Chadha@towerswatson.com</vt:lpwstr>
  </property>
  <property fmtid="{D5CDD505-2E9C-101B-9397-08002B2CF9AE}" pid="5" name="MSIP_Label_9c700311-1b20-487f-9129-30717d50ca8e_SetDate">
    <vt:lpwstr>2021-04-23T06:00:52.5961364Z</vt:lpwstr>
  </property>
  <property fmtid="{D5CDD505-2E9C-101B-9397-08002B2CF9AE}" pid="6" name="MSIP_Label_9c700311-1b20-487f-9129-30717d50ca8e_Name">
    <vt:lpwstr>Confidential</vt:lpwstr>
  </property>
  <property fmtid="{D5CDD505-2E9C-101B-9397-08002B2CF9AE}" pid="7" name="MSIP_Label_9c700311-1b20-487f-9129-30717d50ca8e_Application">
    <vt:lpwstr>Microsoft Azure Information Protection</vt:lpwstr>
  </property>
  <property fmtid="{D5CDD505-2E9C-101B-9397-08002B2CF9AE}" pid="8" name="MSIP_Label_9c700311-1b20-487f-9129-30717d50ca8e_ActionId">
    <vt:lpwstr>1fc3cda1-b5a0-49f2-84e0-27666ebaf65c</vt:lpwstr>
  </property>
  <property fmtid="{D5CDD505-2E9C-101B-9397-08002B2CF9AE}" pid="9" name="MSIP_Label_9c700311-1b20-487f-9129-30717d50ca8e_Extended_MSFT_Method">
    <vt:lpwstr>Automatic</vt:lpwstr>
  </property>
  <property fmtid="{D5CDD505-2E9C-101B-9397-08002B2CF9AE}" pid="10" name="MSIP_Label_d347b247-e90e-43a3-9d7b-004f14ae6873_Enabled">
    <vt:lpwstr>True</vt:lpwstr>
  </property>
  <property fmtid="{D5CDD505-2E9C-101B-9397-08002B2CF9AE}" pid="11" name="MSIP_Label_d347b247-e90e-43a3-9d7b-004f14ae6873_SiteId">
    <vt:lpwstr>76e3921f-489b-4b7e-9547-9ea297add9b5</vt:lpwstr>
  </property>
  <property fmtid="{D5CDD505-2E9C-101B-9397-08002B2CF9AE}" pid="12" name="MSIP_Label_d347b247-e90e-43a3-9d7b-004f14ae6873_Owner">
    <vt:lpwstr>Abhishek.Chadha@towerswatson.com</vt:lpwstr>
  </property>
  <property fmtid="{D5CDD505-2E9C-101B-9397-08002B2CF9AE}" pid="13" name="MSIP_Label_d347b247-e90e-43a3-9d7b-004f14ae6873_SetDate">
    <vt:lpwstr>2021-04-23T06:00:52.5961364Z</vt:lpwstr>
  </property>
  <property fmtid="{D5CDD505-2E9C-101B-9397-08002B2CF9AE}" pid="14" name="MSIP_Label_d347b247-e90e-43a3-9d7b-004f14ae6873_Name">
    <vt:lpwstr>Anyone (No Protection)</vt:lpwstr>
  </property>
  <property fmtid="{D5CDD505-2E9C-101B-9397-08002B2CF9AE}" pid="15" name="MSIP_Label_d347b247-e90e-43a3-9d7b-004f14ae6873_Application">
    <vt:lpwstr>Microsoft Azure Information Protection</vt:lpwstr>
  </property>
  <property fmtid="{D5CDD505-2E9C-101B-9397-08002B2CF9AE}" pid="16" name="MSIP_Label_d347b247-e90e-43a3-9d7b-004f14ae6873_ActionId">
    <vt:lpwstr>1fc3cda1-b5a0-49f2-84e0-27666ebaf65c</vt:lpwstr>
  </property>
  <property fmtid="{D5CDD505-2E9C-101B-9397-08002B2CF9AE}" pid="17" name="MSIP_Label_d347b247-e90e-43a3-9d7b-004f14ae6873_Parent">
    <vt:lpwstr>9c700311-1b20-487f-9129-30717d50ca8e</vt:lpwstr>
  </property>
  <property fmtid="{D5CDD505-2E9C-101B-9397-08002B2CF9AE}" pid="18" name="MSIP_Label_d347b247-e90e-43a3-9d7b-004f14ae6873_Extended_MSFT_Method">
    <vt:lpwstr>Automatic</vt:lpwstr>
  </property>
  <property fmtid="{D5CDD505-2E9C-101B-9397-08002B2CF9AE}" pid="19" name="Sensitivity">
    <vt:lpwstr>Confidential Anyone (No Protection)</vt:lpwstr>
  </property>
</Properties>
</file>